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040" windowWidth="20196" windowHeight="4356" activeTab="2"/>
  </bookViews>
  <sheets>
    <sheet name="Дох.испол31.12.2022" sheetId="86" r:id="rId1"/>
    <sheet name="Расх. испол 31.12.2022" sheetId="87" r:id="rId2"/>
    <sheet name="Фин рез испол.31.12.2022" sheetId="88" r:id="rId3"/>
  </sheets>
  <calcPr calcId="145621" refMode="R1C1"/>
</workbook>
</file>

<file path=xl/calcChain.xml><?xml version="1.0" encoding="utf-8"?>
<calcChain xmlns="http://schemas.openxmlformats.org/spreadsheetml/2006/main">
  <c r="C14" i="88" l="1"/>
  <c r="B14" i="88"/>
  <c r="B12" i="88"/>
  <c r="J51" i="87" l="1"/>
  <c r="J48" i="87"/>
  <c r="K12" i="87" l="1"/>
  <c r="K13" i="87"/>
  <c r="K14" i="87"/>
  <c r="K17" i="87"/>
  <c r="K21" i="87"/>
  <c r="K25" i="87"/>
  <c r="K26" i="87"/>
  <c r="K27" i="87"/>
  <c r="K30" i="87"/>
  <c r="K31" i="87"/>
  <c r="K32" i="87"/>
  <c r="K34" i="87"/>
  <c r="K35" i="87"/>
  <c r="K36" i="87"/>
  <c r="K37" i="87"/>
  <c r="K38" i="87"/>
  <c r="K39" i="87"/>
  <c r="K40" i="87"/>
  <c r="K41" i="87"/>
  <c r="K42" i="87"/>
  <c r="K43" i="87"/>
  <c r="K44" i="87"/>
  <c r="K45" i="87"/>
  <c r="K46" i="87"/>
  <c r="K48" i="87"/>
  <c r="K49" i="87"/>
  <c r="K50" i="87"/>
  <c r="T7" i="87" l="1"/>
  <c r="T8" i="87"/>
  <c r="T9" i="87"/>
  <c r="T11" i="87"/>
  <c r="T14" i="87"/>
  <c r="T16" i="87"/>
  <c r="T19" i="87"/>
  <c r="T20" i="87"/>
  <c r="T21" i="87"/>
  <c r="T23" i="87"/>
  <c r="Q36" i="87"/>
  <c r="C12" i="88" l="1"/>
  <c r="J36" i="87" l="1"/>
  <c r="J24" i="87"/>
  <c r="K24" i="87" s="1"/>
  <c r="J23" i="87"/>
  <c r="K23" i="87" s="1"/>
  <c r="J20" i="87"/>
  <c r="K20" i="87" s="1"/>
  <c r="J19" i="87"/>
  <c r="K19" i="87" s="1"/>
  <c r="J16" i="87"/>
  <c r="K16" i="87" s="1"/>
  <c r="J14" i="87"/>
  <c r="J11" i="87"/>
  <c r="J9" i="87"/>
  <c r="K9" i="87" s="1"/>
  <c r="J8" i="87"/>
  <c r="K8" i="87" s="1"/>
  <c r="J7" i="87"/>
  <c r="K7" i="87" s="1"/>
  <c r="J10" i="87" l="1"/>
  <c r="K11" i="87"/>
  <c r="J15" i="87"/>
  <c r="S15" i="87"/>
  <c r="J6" i="87"/>
  <c r="S6" i="87"/>
  <c r="J18" i="87"/>
  <c r="S18" i="87"/>
  <c r="J22" i="87"/>
  <c r="S22" i="87"/>
  <c r="J5" i="87"/>
  <c r="I48" i="87"/>
  <c r="J47" i="87" l="1"/>
  <c r="D13" i="86"/>
  <c r="D18" i="86" s="1"/>
  <c r="I15" i="86"/>
  <c r="H16" i="86"/>
  <c r="I41" i="87" l="1"/>
  <c r="I33" i="87"/>
  <c r="I22" i="87"/>
  <c r="I18" i="87"/>
  <c r="I15" i="87"/>
  <c r="I10" i="87"/>
  <c r="I6" i="87"/>
  <c r="N8" i="87"/>
  <c r="N9" i="87"/>
  <c r="N10" i="87"/>
  <c r="N11" i="87"/>
  <c r="N12" i="87"/>
  <c r="N13" i="87"/>
  <c r="N14" i="87"/>
  <c r="N15" i="87"/>
  <c r="N16" i="87"/>
  <c r="N17" i="87"/>
  <c r="N18" i="87"/>
  <c r="N19" i="87"/>
  <c r="N20" i="87"/>
  <c r="N21" i="87"/>
  <c r="N22" i="87"/>
  <c r="N23" i="87"/>
  <c r="N24" i="87"/>
  <c r="N25" i="87"/>
  <c r="N26" i="87"/>
  <c r="N27" i="87"/>
  <c r="N28" i="87"/>
  <c r="N29" i="87"/>
  <c r="N30" i="87"/>
  <c r="N31" i="87"/>
  <c r="N32" i="87"/>
  <c r="N33" i="87"/>
  <c r="N34" i="87"/>
  <c r="N35" i="87"/>
  <c r="N36" i="87"/>
  <c r="N37" i="87"/>
  <c r="N38" i="87"/>
  <c r="N39" i="87"/>
  <c r="N40" i="87"/>
  <c r="N41" i="87"/>
  <c r="N42" i="87"/>
  <c r="N43" i="87"/>
  <c r="N44" i="87"/>
  <c r="N45" i="87"/>
  <c r="N46" i="87"/>
  <c r="N47" i="87"/>
  <c r="N48" i="87"/>
  <c r="N49" i="87"/>
  <c r="N50" i="87"/>
  <c r="N7" i="87"/>
  <c r="I36" i="87" l="1"/>
  <c r="I28" i="87"/>
  <c r="I5" i="87"/>
  <c r="N51" i="87"/>
  <c r="I47" i="87" l="1"/>
  <c r="I51" i="87" s="1"/>
  <c r="E14" i="86"/>
  <c r="E15" i="86"/>
  <c r="E16" i="86"/>
  <c r="E17" i="86"/>
  <c r="E18" i="86"/>
  <c r="E13" i="86" l="1"/>
  <c r="C6" i="87"/>
  <c r="K6" i="87" s="1"/>
  <c r="C13" i="86" l="1"/>
  <c r="C18" i="86" s="1"/>
  <c r="C48" i="87"/>
  <c r="C41" i="87"/>
  <c r="C33" i="87"/>
  <c r="K33" i="87" s="1"/>
  <c r="C29" i="87"/>
  <c r="K29" i="87" s="1"/>
  <c r="C22" i="87"/>
  <c r="K22" i="87" s="1"/>
  <c r="C18" i="87"/>
  <c r="K18" i="87" s="1"/>
  <c r="C15" i="87"/>
  <c r="K15" i="87" s="1"/>
  <c r="C10" i="87"/>
  <c r="K10" i="87" s="1"/>
  <c r="C5" i="87" l="1"/>
  <c r="K5" i="87" s="1"/>
  <c r="C28" i="87"/>
  <c r="K28" i="87" s="1"/>
  <c r="C36" i="87"/>
  <c r="D13" i="88"/>
  <c r="D11" i="88"/>
  <c r="D10" i="88"/>
  <c r="D9" i="88"/>
  <c r="C47" i="87" l="1"/>
  <c r="K47" i="87" s="1"/>
  <c r="C26" i="88"/>
  <c r="D12" i="88"/>
  <c r="D14" i="88"/>
  <c r="C51" i="87" l="1"/>
  <c r="K51" i="87" s="1"/>
  <c r="F8" i="87"/>
  <c r="F9" i="87"/>
  <c r="F7" i="87"/>
  <c r="G20" i="87"/>
</calcChain>
</file>

<file path=xl/sharedStrings.xml><?xml version="1.0" encoding="utf-8"?>
<sst xmlns="http://schemas.openxmlformats.org/spreadsheetml/2006/main" count="95" uniqueCount="92">
  <si>
    <t xml:space="preserve">                           1.     ДОХОДНЫЕ   ПОСТУПЛЕНИЯ</t>
  </si>
  <si>
    <t xml:space="preserve"> Виды  доходных поступлений</t>
  </si>
  <si>
    <t>ЧЛЕНСКИЕ  ВЗНОСЫ</t>
  </si>
  <si>
    <t>КОМПЕНСАЦИОННЫЙ ФОНД</t>
  </si>
  <si>
    <t>Код строки</t>
  </si>
  <si>
    <t>Перечисления  НДФЛ</t>
  </si>
  <si>
    <t>Перечисления во внебюджетные фонды : ПФ, ФОМС, ФСС</t>
  </si>
  <si>
    <t>Аренда помещения офиса</t>
  </si>
  <si>
    <t>Расходы на обслуживание программных продуктов</t>
  </si>
  <si>
    <t>Расходы на услуги связи, в том числе телематической</t>
  </si>
  <si>
    <t>Командировочные расходы</t>
  </si>
  <si>
    <t>Расходы на аудиторские услуги</t>
  </si>
  <si>
    <t>Услуги банков</t>
  </si>
  <si>
    <t>Услуги курьера и почтовой связи</t>
  </si>
  <si>
    <t>оргтехника</t>
  </si>
  <si>
    <t>Приобретение лицензированных программных продуктов</t>
  </si>
  <si>
    <t>ДОХОДЫ</t>
  </si>
  <si>
    <t>ВСЕГО</t>
  </si>
  <si>
    <t>Проценты по депозитным вкладам</t>
  </si>
  <si>
    <t>РАСХОДЫ</t>
  </si>
  <si>
    <r>
      <t>Расходы на приобретение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канцтоваров , расходных материалов и хозтоваров</t>
    </r>
  </si>
  <si>
    <r>
      <t xml:space="preserve">Уплата налогов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(налог на прибыль, налог на имущество, транспортный налог и др.)</t>
    </r>
  </si>
  <si>
    <t>Расходы на обслуживание 
орг.техники</t>
  </si>
  <si>
    <t xml:space="preserve">                                                                                                  Тыс.руб.                              </t>
  </si>
  <si>
    <t>ВИДЫ (СТАТЬИ)
РАСХОДОВ</t>
  </si>
  <si>
    <t>Код
строк</t>
  </si>
  <si>
    <t>Отчисления в Ассоциацию СРО</t>
  </si>
  <si>
    <t xml:space="preserve">Отчисления в Нацобъединение </t>
  </si>
  <si>
    <t>Поступило средств от членов СРО на отчетную дату с начала года</t>
  </si>
  <si>
    <t>Главный бухгалтер</t>
  </si>
  <si>
    <t>/ЗОЛОТИНА  А.А/</t>
  </si>
  <si>
    <t>Проценты,начисленные банком по депозит.счетам компесац.фонда</t>
  </si>
  <si>
    <t>ИТОГО</t>
  </si>
  <si>
    <t xml:space="preserve">                            2.               РАСХОДЫ</t>
  </si>
  <si>
    <t>Уплата налогов  (налог на прибыль)</t>
  </si>
  <si>
    <t>тыс.руб</t>
  </si>
  <si>
    <t>Целевые взносы
(вступительные
и членские)</t>
  </si>
  <si>
    <t>Компенсационный фонд</t>
  </si>
  <si>
    <t>ВСЕГО ДОХОДОВ</t>
  </si>
  <si>
    <t>РЕЗУЛЬТАТ (профицит)</t>
  </si>
  <si>
    <t>РЕЗЕРВНЫЙ ФОНД</t>
  </si>
  <si>
    <t>ТЕКУЩИЕ РАСХОДЫ 
(стр.  100+ 200+ 300+ 400+ 500+ 600+ 700+800)</t>
  </si>
  <si>
    <t xml:space="preserve">Заработная плата и начисления 
</t>
  </si>
  <si>
    <t xml:space="preserve">Расходы по содержанию помещения </t>
  </si>
  <si>
    <t xml:space="preserve">Транспортные расходы
</t>
  </si>
  <si>
    <t xml:space="preserve">Расходы на информационно-техническое обслуживания 
</t>
  </si>
  <si>
    <t xml:space="preserve">ДОЛГОСРОЧНЫЕ ВЛОЖЕНИЯ
(стр. 2100+ 2200)
</t>
  </si>
  <si>
    <t xml:space="preserve">Приобретение основных средств 
</t>
  </si>
  <si>
    <r>
      <t xml:space="preserve">Прочие услуги 
</t>
    </r>
    <r>
      <rPr>
        <sz val="10"/>
        <color theme="1"/>
        <rFont val="Times New Roman"/>
        <family val="1"/>
        <charset val="204"/>
      </rPr>
      <t xml:space="preserve">
</t>
    </r>
  </si>
  <si>
    <t>Расходы на организацию и проведение общих собраний, участие в выставках,  конференциях, обучающих программах, приобретение информационных материалов</t>
  </si>
  <si>
    <t>Расходы на организацию и проведение общих собраний</t>
  </si>
  <si>
    <t>Расходы на печатно-полиграфические услуги и информационные материалы(визитки, буклеты)</t>
  </si>
  <si>
    <t>Расходы на проведение выставок,конференций</t>
  </si>
  <si>
    <t xml:space="preserve">Расходы на приобретение
лицензионных программ 
и модернизацию программного обеспечения по ведению единой информационной базы СРО
</t>
  </si>
  <si>
    <t xml:space="preserve">Расходы на развитие партнерства в том 
числе на привлечение членов СРО </t>
  </si>
  <si>
    <t>Исполнитель</t>
  </si>
  <si>
    <t>/Тонких Т.Н./</t>
  </si>
  <si>
    <t xml:space="preserve">Модернизация программного обеспечения (электронный реестр членов СРО) </t>
  </si>
  <si>
    <t>Уплата госпошлины, пени и штрафов</t>
  </si>
  <si>
    <t>Расходы на обучение и повышение квалификации, информац.услуги</t>
  </si>
  <si>
    <t>Услуги связи</t>
  </si>
  <si>
    <t>Выплаты по заработной плате в том числе:</t>
  </si>
  <si>
    <t>РАСХОДЫ НА ОБСЛУЖИВАНИЕ КОМПЕНСАЦИОННОГО ФОНДА</t>
  </si>
  <si>
    <t>Продвижение сайта (Веб)</t>
  </si>
  <si>
    <t xml:space="preserve">ИТОГО РАСХОДЫ :
(стр.1000+2000+3000+4000)
</t>
  </si>
  <si>
    <t xml:space="preserve">ИТОГО РАСХОДЫ :
(стр.1000+2000+3000+4000+5000+6000)
</t>
  </si>
  <si>
    <t xml:space="preserve">2.  РАСХОДЫ СРО Союз "МОИСП" </t>
  </si>
  <si>
    <t>Президент</t>
  </si>
  <si>
    <t>/МИРФАТУЛЛАЕВ М.М./</t>
  </si>
  <si>
    <t>СРО Союз "МОИСП"</t>
  </si>
  <si>
    <t>Расходы на администрирование сайта (мастерхост)</t>
  </si>
  <si>
    <t>автрмобиль</t>
  </si>
  <si>
    <t>прочие ОС(в т.ч. Мебель)</t>
  </si>
  <si>
    <t>см.банк 73470,94</t>
  </si>
  <si>
    <t>ЦЕЛЕВЫЕ ПОСТУПЛЕНИЯ  от членов СРО Союз «МОИСП»
(стр 11+12)</t>
  </si>
  <si>
    <t>РАСХОДЫ НА ЦЕЛЕВЫЕ
МЕРОПРИЯТИЯ И ЦЕЛЕВЫЕ ОТЧИСЛЕНИЯ
(3101+3102+3200+3300+
3400)</t>
  </si>
  <si>
    <t>Переходящий остаток на 01.01 .21г</t>
  </si>
  <si>
    <t>Нотариальные услуги и расходы на консультации</t>
  </si>
  <si>
    <t>Возврат компенсационного фонда ФЗ 191 ч.14. ст.3.3</t>
  </si>
  <si>
    <t xml:space="preserve">                                 ФАКТИЧЕСКИЕ ПОКАЗАТЕЛИ </t>
  </si>
  <si>
    <t>85*12=1130</t>
  </si>
  <si>
    <t>такс 40</t>
  </si>
  <si>
    <t>циск 60</t>
  </si>
  <si>
    <t>*1,1</t>
  </si>
  <si>
    <t xml:space="preserve">Показатели
утвержденного
бюджета  
 2022 г </t>
  </si>
  <si>
    <t xml:space="preserve">Показатели
утвержденного
 бюджета на 2022 год 
</t>
  </si>
  <si>
    <t>% исполнения графы 4/3*100%</t>
  </si>
  <si>
    <t>Показатели
исполнения 
 бюджета на 30.11.2022</t>
  </si>
  <si>
    <t>ИСПОЛНЕНИЕ    БЮДЖЕТА(СМЕТЫ)  СРО Союз "МОИСП" НА 31.12.2022 Г</t>
  </si>
  <si>
    <t xml:space="preserve">  3. ФИНАНСОВЫЙ РЕЗУЛЬТАТ УТВЕРЖДЕННОГО БЮДЖЕТА (СМЕТЫ) СРО Союз "МОИСП" на 31.12.2022</t>
  </si>
  <si>
    <t>Показатели
исполнения 
 бюджета на 31.12.2022</t>
  </si>
  <si>
    <t>% исполнения графы 4/3*100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</si>
</sst>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21"/>
      <name val="Arial"/>
      <family val="2"/>
    </font>
    <font>
      <sz val="9"/>
      <color indexed="8"/>
      <name val="Calibri"/>
      <family val="2"/>
      <charset val="204"/>
    </font>
    <font>
      <sz val="9"/>
      <color indexed="21"/>
      <name val="Arial"/>
      <family val="2"/>
    </font>
    <font>
      <sz val="10"/>
      <color indexed="2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indexed="2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16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 wrapText="1"/>
    </xf>
    <xf numFmtId="0" fontId="5" fillId="0" borderId="0" xfId="0" applyFont="1"/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2" fillId="0" borderId="0" xfId="0" applyFont="1"/>
    <xf numFmtId="0" fontId="0" fillId="0" borderId="0" xfId="0" applyFill="1"/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3" fillId="0" borderId="12" xfId="1" applyNumberFormat="1" applyFont="1" applyBorder="1" applyAlignment="1">
      <alignment horizontal="left" vertical="top" wrapText="1"/>
    </xf>
    <xf numFmtId="4" fontId="0" fillId="0" borderId="0" xfId="0" applyNumberFormat="1"/>
    <xf numFmtId="0" fontId="8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4" fontId="14" fillId="3" borderId="16" xfId="3" applyNumberFormat="1" applyFont="1" applyFill="1" applyBorder="1" applyAlignment="1">
      <alignment horizontal="right" vertical="top" wrapText="1"/>
    </xf>
    <xf numFmtId="0" fontId="0" fillId="2" borderId="0" xfId="0" applyFill="1"/>
    <xf numFmtId="0" fontId="9" fillId="2" borderId="4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0" fillId="0" borderId="11" xfId="0" applyBorder="1"/>
    <xf numFmtId="4" fontId="14" fillId="3" borderId="0" xfId="2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14" fillId="3" borderId="0" xfId="3" applyNumberFormat="1" applyFont="1" applyFill="1" applyBorder="1" applyAlignment="1">
      <alignment horizontal="right" vertical="top" wrapText="1"/>
    </xf>
    <xf numFmtId="0" fontId="9" fillId="2" borderId="12" xfId="0" applyFont="1" applyFill="1" applyBorder="1" applyAlignment="1">
      <alignment vertical="center" wrapText="1"/>
    </xf>
    <xf numFmtId="4" fontId="14" fillId="3" borderId="16" xfId="5" applyNumberFormat="1" applyFont="1" applyFill="1" applyBorder="1" applyAlignment="1">
      <alignment horizontal="right" vertical="top" wrapText="1"/>
    </xf>
    <xf numFmtId="4" fontId="16" fillId="3" borderId="0" xfId="6" applyNumberFormat="1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13" fillId="2" borderId="10" xfId="1" applyNumberFormat="1" applyFont="1" applyFill="1" applyBorder="1" applyAlignment="1">
      <alignment vertical="top" wrapText="1"/>
    </xf>
    <xf numFmtId="0" fontId="7" fillId="0" borderId="22" xfId="0" applyFont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4" fontId="17" fillId="2" borderId="16" xfId="6" applyNumberFormat="1" applyFont="1" applyFill="1" applyBorder="1" applyAlignment="1">
      <alignment horizontal="right" vertical="top" wrapText="1"/>
    </xf>
    <xf numFmtId="0" fontId="6" fillId="0" borderId="2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7" fontId="0" fillId="0" borderId="0" xfId="0" applyNumberFormat="1"/>
    <xf numFmtId="4" fontId="14" fillId="3" borderId="16" xfId="7" applyNumberFormat="1" applyFont="1" applyFill="1" applyBorder="1" applyAlignment="1">
      <alignment horizontal="right" vertical="top" wrapText="1"/>
    </xf>
    <xf numFmtId="4" fontId="14" fillId="3" borderId="16" xfId="8" applyNumberFormat="1" applyFont="1" applyFill="1" applyBorder="1" applyAlignment="1">
      <alignment horizontal="right" vertical="top" wrapText="1"/>
    </xf>
    <xf numFmtId="4" fontId="17" fillId="3" borderId="16" xfId="8" applyNumberFormat="1" applyFont="1" applyFill="1" applyBorder="1" applyAlignment="1">
      <alignment horizontal="right" vertical="top" wrapText="1"/>
    </xf>
    <xf numFmtId="0" fontId="9" fillId="2" borderId="18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6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4" fontId="16" fillId="3" borderId="16" xfId="9" applyNumberFormat="1" applyFont="1" applyFill="1" applyBorder="1" applyAlignment="1">
      <alignment horizontal="right" vertical="top" wrapText="1"/>
    </xf>
    <xf numFmtId="4" fontId="17" fillId="3" borderId="16" xfId="9" applyNumberFormat="1" applyFont="1" applyFill="1" applyBorder="1" applyAlignment="1">
      <alignment horizontal="right" vertical="top" wrapText="1"/>
    </xf>
    <xf numFmtId="0" fontId="9" fillId="2" borderId="11" xfId="0" applyFont="1" applyFill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4" fontId="14" fillId="3" borderId="16" xfId="10" applyNumberFormat="1" applyFont="1" applyFill="1" applyBorder="1" applyAlignment="1">
      <alignment horizontal="right" vertical="top" wrapText="1"/>
    </xf>
    <xf numFmtId="0" fontId="11" fillId="0" borderId="11" xfId="0" applyFont="1" applyBorder="1" applyAlignment="1">
      <alignment vertical="center" wrapText="1"/>
    </xf>
    <xf numFmtId="2" fontId="4" fillId="0" borderId="11" xfId="0" applyNumberFormat="1" applyFont="1" applyBorder="1"/>
    <xf numFmtId="2" fontId="18" fillId="0" borderId="11" xfId="0" applyNumberFormat="1" applyFont="1" applyBorder="1"/>
    <xf numFmtId="4" fontId="14" fillId="3" borderId="16" xfId="11" applyNumberFormat="1" applyFont="1" applyFill="1" applyBorder="1" applyAlignment="1">
      <alignment horizontal="right" vertical="top" wrapText="1"/>
    </xf>
    <xf numFmtId="4" fontId="16" fillId="3" borderId="16" xfId="11" applyNumberFormat="1" applyFont="1" applyFill="1" applyBorder="1" applyAlignment="1">
      <alignment horizontal="right" vertical="top" wrapText="1"/>
    </xf>
    <xf numFmtId="4" fontId="19" fillId="0" borderId="16" xfId="11" applyNumberFormat="1" applyFont="1" applyBorder="1" applyAlignment="1">
      <alignment horizontal="right" vertical="top" wrapText="1"/>
    </xf>
    <xf numFmtId="4" fontId="17" fillId="3" borderId="16" xfId="11" applyNumberFormat="1" applyFont="1" applyFill="1" applyBorder="1" applyAlignment="1">
      <alignment horizontal="right" vertical="top" wrapText="1"/>
    </xf>
    <xf numFmtId="0" fontId="7" fillId="2" borderId="11" xfId="0" applyFont="1" applyFill="1" applyBorder="1" applyAlignment="1">
      <alignment vertical="center" wrapText="1"/>
    </xf>
    <xf numFmtId="2" fontId="3" fillId="0" borderId="11" xfId="0" applyNumberFormat="1" applyFont="1" applyBorder="1"/>
    <xf numFmtId="0" fontId="7" fillId="0" borderId="3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4" fillId="0" borderId="35" xfId="0" applyFont="1" applyBorder="1"/>
    <xf numFmtId="0" fontId="20" fillId="0" borderId="11" xfId="0" applyFont="1" applyBorder="1"/>
    <xf numFmtId="2" fontId="0" fillId="0" borderId="11" xfId="0" applyNumberFormat="1" applyBorder="1"/>
    <xf numFmtId="0" fontId="0" fillId="2" borderId="11" xfId="0" applyFill="1" applyBorder="1"/>
    <xf numFmtId="0" fontId="2" fillId="0" borderId="11" xfId="0" applyFont="1" applyBorder="1"/>
    <xf numFmtId="4" fontId="17" fillId="3" borderId="36" xfId="12" applyNumberFormat="1" applyFont="1" applyFill="1" applyBorder="1" applyAlignment="1">
      <alignment horizontal="right" vertical="top" wrapText="1"/>
    </xf>
    <xf numFmtId="0" fontId="0" fillId="4" borderId="0" xfId="0" applyFill="1"/>
    <xf numFmtId="0" fontId="11" fillId="2" borderId="11" xfId="0" applyFont="1" applyFill="1" applyBorder="1" applyAlignment="1">
      <alignment vertical="center" wrapText="1"/>
    </xf>
    <xf numFmtId="0" fontId="2" fillId="2" borderId="11" xfId="0" applyFont="1" applyFill="1" applyBorder="1"/>
    <xf numFmtId="2" fontId="18" fillId="2" borderId="11" xfId="0" applyNumberFormat="1" applyFont="1" applyFill="1" applyBorder="1"/>
    <xf numFmtId="0" fontId="18" fillId="2" borderId="11" xfId="0" applyFont="1" applyFill="1" applyBorder="1"/>
    <xf numFmtId="0" fontId="12" fillId="2" borderId="11" xfId="0" applyFont="1" applyFill="1" applyBorder="1"/>
    <xf numFmtId="0" fontId="21" fillId="2" borderId="11" xfId="0" applyFont="1" applyFill="1" applyBorder="1"/>
    <xf numFmtId="4" fontId="0" fillId="0" borderId="0" xfId="0" applyNumberFormat="1" applyFill="1"/>
    <xf numFmtId="0" fontId="5" fillId="2" borderId="11" xfId="0" applyFont="1" applyFill="1" applyBorder="1"/>
    <xf numFmtId="2" fontId="1" fillId="2" borderId="11" xfId="0" applyNumberFormat="1" applyFont="1" applyFill="1" applyBorder="1"/>
    <xf numFmtId="2" fontId="0" fillId="0" borderId="0" xfId="0" applyNumberFormat="1"/>
    <xf numFmtId="4" fontId="22" fillId="3" borderId="16" xfId="13" applyNumberFormat="1" applyFont="1" applyFill="1" applyBorder="1" applyAlignment="1">
      <alignment horizontal="right" vertical="top" wrapText="1"/>
    </xf>
    <xf numFmtId="0" fontId="10" fillId="2" borderId="11" xfId="0" applyFont="1" applyFill="1" applyBorder="1"/>
    <xf numFmtId="0" fontId="9" fillId="0" borderId="34" xfId="0" applyFont="1" applyFill="1" applyBorder="1" applyAlignment="1">
      <alignment vertical="center" wrapText="1"/>
    </xf>
    <xf numFmtId="2" fontId="4" fillId="0" borderId="11" xfId="0" applyNumberFormat="1" applyFont="1" applyFill="1" applyBorder="1"/>
    <xf numFmtId="0" fontId="5" fillId="2" borderId="0" xfId="0" applyFont="1" applyFill="1"/>
  </cellXfs>
  <cellStyles count="14">
    <cellStyle name="Excel Built-in Normal" xfId="4"/>
    <cellStyle name="Обычный" xfId="0" builtinId="0"/>
    <cellStyle name="Обычный_Расх.Г.П.2012 г" xfId="1"/>
    <cellStyle name="Обычный_Фин рез" xfId="2"/>
    <cellStyle name="Обычный_Фин рез  (2)" xfId="3"/>
    <cellStyle name="Обычный_Фин рез испол.31.03.2022" xfId="12"/>
    <cellStyle name="Обычный_Фин рез испол.31.12.2022" xfId="13"/>
    <cellStyle name="Обычный_Фин рез план.30.09.19" xfId="7"/>
    <cellStyle name="Обычный_Фин рез план.31.03.18" xfId="6"/>
    <cellStyle name="Обычный_Фин рез план.31.12.18" xfId="5"/>
    <cellStyle name="Обычный_Фин рез план.31.12.19" xfId="8"/>
    <cellStyle name="Обычный_Фин рез план.31.12.20" xfId="9"/>
    <cellStyle name="Обычный_Фин рез факт.30.11.2021" xfId="10"/>
    <cellStyle name="Обычный_Фин рез факт.31.12.202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topLeftCell="A4" workbookViewId="0">
      <selection activeCell="D18" sqref="D18"/>
    </sheetView>
  </sheetViews>
  <sheetFormatPr defaultRowHeight="12" x14ac:dyDescent="0.25"/>
  <cols>
    <col min="2" max="2" width="47.42578125" customWidth="1"/>
    <col min="3" max="3" width="22.85546875" customWidth="1"/>
    <col min="4" max="4" width="17" customWidth="1"/>
    <col min="5" max="5" width="18.140625" customWidth="1"/>
    <col min="6" max="6" width="14.7109375" hidden="1" customWidth="1"/>
    <col min="7" max="10" width="0" hidden="1" customWidth="1"/>
    <col min="16" max="16" width="11.85546875" customWidth="1"/>
  </cols>
  <sheetData>
    <row r="3" spans="1:9" ht="15.6" x14ac:dyDescent="0.25">
      <c r="A3" s="1" t="s">
        <v>69</v>
      </c>
    </row>
    <row r="4" spans="1:9" ht="15.6" x14ac:dyDescent="0.25">
      <c r="A4" s="1"/>
    </row>
    <row r="5" spans="1:9" ht="15.6" x14ac:dyDescent="0.25">
      <c r="A5" s="1"/>
    </row>
    <row r="6" spans="1:9" ht="15.6" x14ac:dyDescent="0.3">
      <c r="A6" s="1"/>
      <c r="B6" s="10" t="s">
        <v>88</v>
      </c>
    </row>
    <row r="7" spans="1:9" ht="15.6" x14ac:dyDescent="0.25">
      <c r="A7" s="2"/>
    </row>
    <row r="8" spans="1:9" ht="15.6" x14ac:dyDescent="0.25">
      <c r="A8" s="1" t="s">
        <v>0</v>
      </c>
    </row>
    <row r="9" spans="1:9" ht="15.6" x14ac:dyDescent="0.25">
      <c r="A9" s="1"/>
    </row>
    <row r="10" spans="1:9" ht="16.2" thickBot="1" x14ac:dyDescent="0.3">
      <c r="A10" s="2" t="s">
        <v>23</v>
      </c>
    </row>
    <row r="11" spans="1:9" ht="99.6" customHeight="1" thickBot="1" x14ac:dyDescent="0.3">
      <c r="A11" s="19" t="s">
        <v>25</v>
      </c>
      <c r="B11" s="5" t="s">
        <v>1</v>
      </c>
      <c r="C11" s="55" t="s">
        <v>84</v>
      </c>
      <c r="D11" s="81" t="s">
        <v>90</v>
      </c>
      <c r="E11" s="81" t="s">
        <v>86</v>
      </c>
    </row>
    <row r="12" spans="1:9" ht="13.8" thickBot="1" x14ac:dyDescent="0.3">
      <c r="A12" s="16">
        <v>1</v>
      </c>
      <c r="B12" s="12">
        <v>2</v>
      </c>
      <c r="C12" s="38">
        <v>3</v>
      </c>
      <c r="D12" s="38">
        <v>4</v>
      </c>
      <c r="E12" s="38">
        <v>5</v>
      </c>
    </row>
    <row r="13" spans="1:9" ht="40.200000000000003" thickBot="1" x14ac:dyDescent="0.35">
      <c r="A13" s="11">
        <v>10</v>
      </c>
      <c r="B13" s="12" t="s">
        <v>74</v>
      </c>
      <c r="C13" s="89">
        <f>C14+C15</f>
        <v>20523</v>
      </c>
      <c r="D13" s="95">
        <f>D14+D15</f>
        <v>34749</v>
      </c>
      <c r="E13" s="96">
        <f>D13/C13*100</f>
        <v>169.31735126443505</v>
      </c>
    </row>
    <row r="14" spans="1:9" ht="15" thickBot="1" x14ac:dyDescent="0.35">
      <c r="A14" s="17">
        <v>11</v>
      </c>
      <c r="B14" s="8" t="s">
        <v>2</v>
      </c>
      <c r="C14" s="89">
        <v>15523</v>
      </c>
      <c r="D14" s="95">
        <v>13349</v>
      </c>
      <c r="E14" s="96">
        <f t="shared" ref="E14:E18" si="0">D14/C14*100</f>
        <v>85.994975198093144</v>
      </c>
    </row>
    <row r="15" spans="1:9" ht="16.2" thickBot="1" x14ac:dyDescent="0.35">
      <c r="A15" s="16">
        <v>12</v>
      </c>
      <c r="B15" s="11" t="s">
        <v>3</v>
      </c>
      <c r="C15" s="89">
        <v>5000</v>
      </c>
      <c r="D15" s="112">
        <v>21400</v>
      </c>
      <c r="E15" s="96">
        <f t="shared" si="0"/>
        <v>428</v>
      </c>
      <c r="F15">
        <v>7100</v>
      </c>
      <c r="G15">
        <v>-300</v>
      </c>
      <c r="H15">
        <v>14300</v>
      </c>
      <c r="I15">
        <f>SUM(F15:H15)</f>
        <v>21100</v>
      </c>
    </row>
    <row r="16" spans="1:9" ht="27" thickBot="1" x14ac:dyDescent="0.35">
      <c r="A16" s="5">
        <v>13</v>
      </c>
      <c r="B16" s="5" t="s">
        <v>31</v>
      </c>
      <c r="C16" s="89">
        <v>8000</v>
      </c>
      <c r="D16" s="95">
        <v>12954.26</v>
      </c>
      <c r="E16" s="96">
        <f t="shared" si="0"/>
        <v>161.92824999999999</v>
      </c>
      <c r="F16" s="28">
        <v>4919.62</v>
      </c>
      <c r="G16">
        <v>7307.89</v>
      </c>
      <c r="H16" s="28">
        <f>SUM(F16:G16)</f>
        <v>12227.51</v>
      </c>
    </row>
    <row r="17" spans="1:5" ht="61.2" hidden="1" customHeight="1" thickBot="1" x14ac:dyDescent="0.35">
      <c r="A17" s="5">
        <v>15</v>
      </c>
      <c r="B17" s="5" t="s">
        <v>31</v>
      </c>
      <c r="C17" s="89"/>
      <c r="D17" s="38"/>
      <c r="E17" s="96" t="e">
        <f t="shared" si="0"/>
        <v>#DIV/0!</v>
      </c>
    </row>
    <row r="18" spans="1:5" ht="15" thickBot="1" x14ac:dyDescent="0.35">
      <c r="A18" s="11">
        <v>20</v>
      </c>
      <c r="B18" s="12" t="s">
        <v>32</v>
      </c>
      <c r="C18" s="89">
        <f>C13+C16</f>
        <v>28523</v>
      </c>
      <c r="D18" s="95">
        <f>D13+D16</f>
        <v>47703.26</v>
      </c>
      <c r="E18" s="96">
        <f t="shared" si="0"/>
        <v>167.24489008870037</v>
      </c>
    </row>
    <row r="19" spans="1:5" ht="13.2" x14ac:dyDescent="0.25">
      <c r="A19" s="23"/>
      <c r="B19" s="23"/>
    </row>
  </sheetData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opLeftCell="B45" zoomScaleNormal="100" workbookViewId="0">
      <selection activeCell="J41" sqref="J41"/>
    </sheetView>
  </sheetViews>
  <sheetFormatPr defaultRowHeight="12" x14ac:dyDescent="0.25"/>
  <cols>
    <col min="1" max="1" width="6.85546875" customWidth="1"/>
    <col min="2" max="2" width="46.5703125" customWidth="1"/>
    <col min="3" max="3" width="24.5703125" customWidth="1"/>
    <col min="4" max="5" width="11.7109375" hidden="1" customWidth="1"/>
    <col min="6" max="8" width="0" hidden="1" customWidth="1"/>
    <col min="9" max="9" width="17.28515625" style="33" hidden="1" customWidth="1"/>
    <col min="10" max="10" width="17.28515625" style="33" customWidth="1"/>
    <col min="11" max="11" width="16.5703125" customWidth="1"/>
    <col min="12" max="22" width="0" hidden="1" customWidth="1"/>
  </cols>
  <sheetData>
    <row r="1" spans="1:20" ht="15.6" x14ac:dyDescent="0.3">
      <c r="A1" s="7" t="s">
        <v>33</v>
      </c>
      <c r="B1" s="10" t="s">
        <v>66</v>
      </c>
      <c r="J1" s="115" t="s">
        <v>35</v>
      </c>
    </row>
    <row r="2" spans="1:20" ht="16.2" thickBot="1" x14ac:dyDescent="0.35">
      <c r="A2" s="6"/>
      <c r="B2" s="10"/>
    </row>
    <row r="3" spans="1:20" ht="132" customHeight="1" thickBot="1" x14ac:dyDescent="0.3">
      <c r="A3" s="19" t="s">
        <v>4</v>
      </c>
      <c r="B3" s="24" t="s">
        <v>24</v>
      </c>
      <c r="C3" s="88" t="s">
        <v>85</v>
      </c>
      <c r="I3" s="101" t="s">
        <v>87</v>
      </c>
      <c r="J3" s="101" t="s">
        <v>90</v>
      </c>
      <c r="K3" s="81" t="s">
        <v>91</v>
      </c>
    </row>
    <row r="4" spans="1:20" ht="15" thickBot="1" x14ac:dyDescent="0.35">
      <c r="A4" s="19">
        <v>1</v>
      </c>
      <c r="B4" s="24">
        <v>2</v>
      </c>
      <c r="C4" s="94">
        <v>3</v>
      </c>
      <c r="I4" s="102">
        <v>4</v>
      </c>
      <c r="J4" s="102"/>
      <c r="K4" s="98"/>
    </row>
    <row r="5" spans="1:20" ht="40.200000000000003" thickBot="1" x14ac:dyDescent="0.35">
      <c r="A5" s="16">
        <v>1000</v>
      </c>
      <c r="B5" s="25" t="s">
        <v>41</v>
      </c>
      <c r="C5" s="83">
        <f>C6+C10+C12+C13+C14+C15+C18+C22</f>
        <v>13790</v>
      </c>
      <c r="I5" s="103">
        <f>I6+I10+I12+I13+I14+I15+I18+I22</f>
        <v>10928.210000000001</v>
      </c>
      <c r="J5" s="103">
        <f>J6+J10+J12+J13+J14+J15+J18+J22</f>
        <v>12085.02</v>
      </c>
      <c r="K5" s="96">
        <f>J5/C5*100</f>
        <v>87.636113125453235</v>
      </c>
    </row>
    <row r="6" spans="1:20" ht="43.5" customHeight="1" thickBot="1" x14ac:dyDescent="0.35">
      <c r="A6" s="16">
        <v>100</v>
      </c>
      <c r="B6" s="25" t="s">
        <v>42</v>
      </c>
      <c r="C6" s="83">
        <f>C7+C8+C9</f>
        <v>11200</v>
      </c>
      <c r="I6" s="103">
        <f>I7+I8+I9</f>
        <v>9017.31</v>
      </c>
      <c r="J6" s="103">
        <f>J7+J8+J9</f>
        <v>9991.7000000000007</v>
      </c>
      <c r="K6" s="96">
        <f t="shared" ref="K6:K51" si="0">J6/C6*100</f>
        <v>89.211607142857147</v>
      </c>
      <c r="S6" s="110">
        <f>J7+J8+J9</f>
        <v>9991.7000000000007</v>
      </c>
    </row>
    <row r="7" spans="1:20" ht="31.5" hidden="1" customHeight="1" thickBot="1" x14ac:dyDescent="0.35">
      <c r="A7" s="19">
        <v>101</v>
      </c>
      <c r="B7" s="26" t="s">
        <v>61</v>
      </c>
      <c r="C7" s="82">
        <v>7200</v>
      </c>
      <c r="D7">
        <v>7500</v>
      </c>
      <c r="E7">
        <v>210</v>
      </c>
      <c r="F7">
        <f>SUM(D7:E7)</f>
        <v>7710</v>
      </c>
      <c r="H7">
        <v>7430</v>
      </c>
      <c r="I7" s="97">
        <v>6400.87</v>
      </c>
      <c r="J7" s="109">
        <f>I7+P7</f>
        <v>7107.71</v>
      </c>
      <c r="K7" s="96">
        <f t="shared" si="0"/>
        <v>98.718194444444435</v>
      </c>
      <c r="L7">
        <v>6300.87</v>
      </c>
      <c r="M7">
        <v>100</v>
      </c>
      <c r="N7">
        <f>SUM(L7:M7)</f>
        <v>6400.87</v>
      </c>
      <c r="P7">
        <v>706.84</v>
      </c>
      <c r="T7">
        <f>I7+P7</f>
        <v>7107.71</v>
      </c>
    </row>
    <row r="8" spans="1:20" ht="15" hidden="1" thickBot="1" x14ac:dyDescent="0.35">
      <c r="A8" s="19">
        <v>102</v>
      </c>
      <c r="B8" s="26" t="s">
        <v>5</v>
      </c>
      <c r="C8" s="82">
        <v>1200</v>
      </c>
      <c r="D8">
        <v>1300</v>
      </c>
      <c r="E8">
        <v>73</v>
      </c>
      <c r="F8">
        <f t="shared" ref="F8:F9" si="1">SUM(D8:E8)</f>
        <v>1373</v>
      </c>
      <c r="H8">
        <v>1208</v>
      </c>
      <c r="I8" s="97">
        <v>953.34</v>
      </c>
      <c r="J8" s="109">
        <f>I8+P8</f>
        <v>1057.71</v>
      </c>
      <c r="K8" s="96">
        <f t="shared" si="0"/>
        <v>88.142499999999998</v>
      </c>
      <c r="L8">
        <v>962.84</v>
      </c>
      <c r="M8">
        <v>-9.5</v>
      </c>
      <c r="N8">
        <f t="shared" ref="N8:N50" si="2">SUM(L8:M8)</f>
        <v>953.34</v>
      </c>
      <c r="P8">
        <v>104.37</v>
      </c>
      <c r="T8">
        <f>I8+P8</f>
        <v>1057.71</v>
      </c>
    </row>
    <row r="9" spans="1:20" ht="38.25" hidden="1" customHeight="1" thickBot="1" x14ac:dyDescent="0.35">
      <c r="A9" s="19">
        <v>103</v>
      </c>
      <c r="B9" s="46" t="s">
        <v>6</v>
      </c>
      <c r="C9" s="82">
        <v>2800</v>
      </c>
      <c r="D9">
        <v>2900</v>
      </c>
      <c r="E9">
        <v>280</v>
      </c>
      <c r="F9">
        <f t="shared" si="1"/>
        <v>3180</v>
      </c>
      <c r="H9">
        <v>2962</v>
      </c>
      <c r="I9" s="97">
        <v>1663.1</v>
      </c>
      <c r="J9" s="109">
        <f>I9+P9</f>
        <v>1826.28</v>
      </c>
      <c r="K9" s="96">
        <f t="shared" si="0"/>
        <v>65.224285714285713</v>
      </c>
      <c r="L9">
        <v>1663.1</v>
      </c>
      <c r="N9">
        <f t="shared" si="2"/>
        <v>1663.1</v>
      </c>
      <c r="P9">
        <v>163.18</v>
      </c>
      <c r="T9">
        <f>I9+P9</f>
        <v>1826.28</v>
      </c>
    </row>
    <row r="10" spans="1:20" ht="30" customHeight="1" thickBot="1" x14ac:dyDescent="0.35">
      <c r="A10" s="16">
        <v>200</v>
      </c>
      <c r="B10" s="47" t="s">
        <v>43</v>
      </c>
      <c r="C10" s="83">
        <f>C11</f>
        <v>1200</v>
      </c>
      <c r="I10" s="104">
        <f>I11</f>
        <v>981.42</v>
      </c>
      <c r="J10" s="103">
        <f>J11</f>
        <v>1066.31</v>
      </c>
      <c r="K10" s="96">
        <f t="shared" si="0"/>
        <v>88.859166666666667</v>
      </c>
      <c r="N10">
        <f t="shared" si="2"/>
        <v>0</v>
      </c>
    </row>
    <row r="11" spans="1:20" ht="15" hidden="1" thickBot="1" x14ac:dyDescent="0.35">
      <c r="A11" s="5">
        <v>201</v>
      </c>
      <c r="B11" s="46" t="s">
        <v>7</v>
      </c>
      <c r="C11" s="82">
        <v>1200</v>
      </c>
      <c r="D11" t="s">
        <v>80</v>
      </c>
      <c r="E11" t="s">
        <v>83</v>
      </c>
      <c r="F11">
        <v>1243</v>
      </c>
      <c r="I11" s="97">
        <v>981.42</v>
      </c>
      <c r="J11" s="109">
        <f>I11+P11</f>
        <v>1066.31</v>
      </c>
      <c r="K11" s="96">
        <f t="shared" si="0"/>
        <v>88.859166666666667</v>
      </c>
      <c r="L11">
        <v>941.23</v>
      </c>
      <c r="M11">
        <v>40.19</v>
      </c>
      <c r="N11">
        <f t="shared" si="2"/>
        <v>981.42000000000007</v>
      </c>
      <c r="P11">
        <v>84.89</v>
      </c>
      <c r="T11">
        <f>I11+P11</f>
        <v>1066.31</v>
      </c>
    </row>
    <row r="12" spans="1:20" ht="36" customHeight="1" thickBot="1" x14ac:dyDescent="0.35">
      <c r="A12" s="11">
        <v>300</v>
      </c>
      <c r="B12" s="48" t="s">
        <v>10</v>
      </c>
      <c r="C12" s="83">
        <v>50</v>
      </c>
      <c r="D12">
        <v>50</v>
      </c>
      <c r="I12" s="105">
        <v>20.5</v>
      </c>
      <c r="J12" s="103">
        <v>20.5</v>
      </c>
      <c r="K12" s="96">
        <f t="shared" si="0"/>
        <v>41</v>
      </c>
      <c r="L12">
        <v>20.5</v>
      </c>
      <c r="N12">
        <f t="shared" si="2"/>
        <v>20.5</v>
      </c>
    </row>
    <row r="13" spans="1:20" ht="45" customHeight="1" thickBot="1" x14ac:dyDescent="0.35">
      <c r="A13" s="16">
        <v>400</v>
      </c>
      <c r="B13" s="49" t="s">
        <v>20</v>
      </c>
      <c r="C13" s="83">
        <v>30</v>
      </c>
      <c r="D13">
        <v>30</v>
      </c>
      <c r="I13" s="105">
        <v>16.29</v>
      </c>
      <c r="J13" s="103">
        <v>16.29</v>
      </c>
      <c r="K13" s="96">
        <f t="shared" si="0"/>
        <v>54.29999999999999</v>
      </c>
      <c r="L13">
        <v>11.1</v>
      </c>
      <c r="M13">
        <v>5.19</v>
      </c>
      <c r="N13">
        <f t="shared" si="2"/>
        <v>16.29</v>
      </c>
    </row>
    <row r="14" spans="1:20" ht="27" thickBot="1" x14ac:dyDescent="0.35">
      <c r="A14" s="11">
        <v>500</v>
      </c>
      <c r="B14" s="50" t="s">
        <v>44</v>
      </c>
      <c r="C14" s="83">
        <v>150</v>
      </c>
      <c r="D14">
        <v>150</v>
      </c>
      <c r="I14" s="104">
        <v>52.5</v>
      </c>
      <c r="J14" s="103">
        <f>I14+P14</f>
        <v>78.33</v>
      </c>
      <c r="K14" s="96">
        <f t="shared" si="0"/>
        <v>52.22</v>
      </c>
      <c r="L14">
        <v>52.5</v>
      </c>
      <c r="N14">
        <f t="shared" si="2"/>
        <v>52.5</v>
      </c>
      <c r="P14">
        <v>25.83</v>
      </c>
      <c r="T14">
        <f>I14+P14</f>
        <v>78.33</v>
      </c>
    </row>
    <row r="15" spans="1:20" ht="34.5" customHeight="1" thickBot="1" x14ac:dyDescent="0.35">
      <c r="A15" s="17">
        <v>600</v>
      </c>
      <c r="B15" s="29" t="s">
        <v>9</v>
      </c>
      <c r="C15" s="83">
        <f>C16+C17</f>
        <v>510</v>
      </c>
      <c r="I15" s="104">
        <f>I16+I17</f>
        <v>393.48</v>
      </c>
      <c r="J15" s="103">
        <f>J16+J17</f>
        <v>399.13</v>
      </c>
      <c r="K15" s="96">
        <f t="shared" si="0"/>
        <v>78.26078431372548</v>
      </c>
      <c r="N15">
        <f t="shared" si="2"/>
        <v>0</v>
      </c>
      <c r="S15" s="110">
        <f>J16+J17</f>
        <v>399.13</v>
      </c>
    </row>
    <row r="16" spans="1:20" ht="34.5" hidden="1" customHeight="1" thickBot="1" x14ac:dyDescent="0.35">
      <c r="A16" s="20">
        <v>601</v>
      </c>
      <c r="B16" s="30" t="s">
        <v>60</v>
      </c>
      <c r="C16" s="82">
        <v>300</v>
      </c>
      <c r="D16">
        <v>300</v>
      </c>
      <c r="I16" s="97">
        <v>137.38</v>
      </c>
      <c r="J16" s="109">
        <f>I16+P16</f>
        <v>143.03</v>
      </c>
      <c r="K16" s="96">
        <f t="shared" si="0"/>
        <v>47.676666666666669</v>
      </c>
      <c r="L16">
        <v>137.38</v>
      </c>
      <c r="N16">
        <f t="shared" si="2"/>
        <v>137.38</v>
      </c>
      <c r="P16">
        <v>5.65</v>
      </c>
      <c r="T16">
        <f>I16+P16</f>
        <v>143.03</v>
      </c>
    </row>
    <row r="17" spans="1:20" s="33" customFormat="1" ht="34.5" hidden="1" customHeight="1" thickBot="1" x14ac:dyDescent="0.35">
      <c r="A17" s="34">
        <v>602</v>
      </c>
      <c r="B17" s="30" t="s">
        <v>63</v>
      </c>
      <c r="C17" s="82">
        <v>210</v>
      </c>
      <c r="D17" s="33">
        <v>15</v>
      </c>
      <c r="E17" s="33">
        <v>180</v>
      </c>
      <c r="I17" s="97">
        <v>256.10000000000002</v>
      </c>
      <c r="J17" s="109">
        <v>256.10000000000002</v>
      </c>
      <c r="K17" s="96">
        <f t="shared" si="0"/>
        <v>121.95238095238096</v>
      </c>
      <c r="L17" s="100">
        <v>106.1</v>
      </c>
      <c r="M17" s="33">
        <v>150</v>
      </c>
      <c r="N17">
        <f t="shared" si="2"/>
        <v>256.10000000000002</v>
      </c>
    </row>
    <row r="18" spans="1:20" ht="47.4" customHeight="1" thickBot="1" x14ac:dyDescent="0.35">
      <c r="A18" s="11">
        <v>700</v>
      </c>
      <c r="B18" s="50" t="s">
        <v>45</v>
      </c>
      <c r="C18" s="83">
        <f>C19+C20+C21</f>
        <v>450</v>
      </c>
      <c r="I18" s="104">
        <f>I19+I20</f>
        <v>324.03999999999996</v>
      </c>
      <c r="J18" s="103">
        <f>J19+J20+J21</f>
        <v>377.28</v>
      </c>
      <c r="K18" s="96">
        <f t="shared" si="0"/>
        <v>83.839999999999989</v>
      </c>
      <c r="N18">
        <f t="shared" si="2"/>
        <v>0</v>
      </c>
      <c r="S18" s="110">
        <f>J19+J20+J21</f>
        <v>377.28</v>
      </c>
    </row>
    <row r="19" spans="1:20" ht="43.5" hidden="1" customHeight="1" thickBot="1" x14ac:dyDescent="0.35">
      <c r="A19" s="20">
        <v>701</v>
      </c>
      <c r="B19" s="30" t="s">
        <v>8</v>
      </c>
      <c r="C19" s="82">
        <v>150</v>
      </c>
      <c r="D19" t="s">
        <v>81</v>
      </c>
      <c r="E19" t="s">
        <v>82</v>
      </c>
      <c r="I19" s="97">
        <v>132.63999999999999</v>
      </c>
      <c r="J19" s="109">
        <f>I19+P19</f>
        <v>138.13999999999999</v>
      </c>
      <c r="K19" s="96">
        <f t="shared" si="0"/>
        <v>92.093333333333334</v>
      </c>
      <c r="L19">
        <v>132.63999999999999</v>
      </c>
      <c r="N19">
        <f t="shared" si="2"/>
        <v>132.63999999999999</v>
      </c>
      <c r="P19">
        <v>5.5</v>
      </c>
      <c r="T19">
        <f>I19+P19</f>
        <v>138.13999999999999</v>
      </c>
    </row>
    <row r="20" spans="1:20" ht="27" hidden="1" thickBot="1" x14ac:dyDescent="0.35">
      <c r="A20" s="5">
        <v>702</v>
      </c>
      <c r="B20" s="51" t="s">
        <v>22</v>
      </c>
      <c r="C20" s="82">
        <v>260</v>
      </c>
      <c r="D20">
        <v>18</v>
      </c>
      <c r="E20">
        <v>220</v>
      </c>
      <c r="F20">
        <v>40</v>
      </c>
      <c r="G20" s="21">
        <f>SUM(D20:F20)</f>
        <v>278</v>
      </c>
      <c r="I20" s="97">
        <v>191.4</v>
      </c>
      <c r="J20" s="109">
        <f>I20+P20</f>
        <v>208.8</v>
      </c>
      <c r="K20" s="96">
        <f t="shared" si="0"/>
        <v>80.307692307692307</v>
      </c>
      <c r="L20">
        <v>191.4</v>
      </c>
      <c r="N20">
        <f t="shared" si="2"/>
        <v>191.4</v>
      </c>
      <c r="P20">
        <v>17.399999999999999</v>
      </c>
      <c r="T20">
        <f>I20+P20</f>
        <v>208.8</v>
      </c>
    </row>
    <row r="21" spans="1:20" ht="34.200000000000003" hidden="1" customHeight="1" thickBot="1" x14ac:dyDescent="0.35">
      <c r="A21" s="5">
        <v>703</v>
      </c>
      <c r="B21" s="51" t="s">
        <v>70</v>
      </c>
      <c r="C21" s="82">
        <v>40</v>
      </c>
      <c r="D21">
        <v>40</v>
      </c>
      <c r="I21" s="97"/>
      <c r="J21" s="109">
        <v>30.34</v>
      </c>
      <c r="K21" s="96">
        <f t="shared" si="0"/>
        <v>75.849999999999994</v>
      </c>
      <c r="N21">
        <f t="shared" si="2"/>
        <v>0</v>
      </c>
      <c r="P21">
        <v>30.34</v>
      </c>
      <c r="T21">
        <f>I21+P21</f>
        <v>30.34</v>
      </c>
    </row>
    <row r="22" spans="1:20" ht="40.200000000000003" thickBot="1" x14ac:dyDescent="0.35">
      <c r="A22" s="11">
        <v>800</v>
      </c>
      <c r="B22" s="48" t="s">
        <v>48</v>
      </c>
      <c r="C22" s="83">
        <f>C23+C24+C25+C26+C27</f>
        <v>200</v>
      </c>
      <c r="I22" s="103">
        <f>I23+I24+I25+I26+I27</f>
        <v>122.67000000000002</v>
      </c>
      <c r="J22" s="103">
        <f>J23+J24+J25+J26+J27</f>
        <v>135.48000000000002</v>
      </c>
      <c r="K22" s="96">
        <f t="shared" si="0"/>
        <v>67.740000000000009</v>
      </c>
      <c r="N22">
        <f t="shared" si="2"/>
        <v>0</v>
      </c>
      <c r="S22" s="110">
        <f>J23+J24+J25+J26+J27</f>
        <v>135.48000000000002</v>
      </c>
    </row>
    <row r="23" spans="1:20" ht="15" hidden="1" thickBot="1" x14ac:dyDescent="0.35">
      <c r="A23" s="19">
        <v>801</v>
      </c>
      <c r="B23" s="43" t="s">
        <v>12</v>
      </c>
      <c r="C23" s="82">
        <v>110</v>
      </c>
      <c r="D23">
        <v>100</v>
      </c>
      <c r="I23" s="97">
        <v>94.68</v>
      </c>
      <c r="J23" s="109">
        <f>I23+P23</f>
        <v>106.79</v>
      </c>
      <c r="K23" s="96">
        <f t="shared" si="0"/>
        <v>97.081818181818193</v>
      </c>
      <c r="L23">
        <v>94.66</v>
      </c>
      <c r="N23">
        <f t="shared" si="2"/>
        <v>94.66</v>
      </c>
      <c r="P23" s="100">
        <v>12.11</v>
      </c>
      <c r="S23">
        <v>0.25</v>
      </c>
      <c r="T23">
        <f>I23+P23</f>
        <v>106.79</v>
      </c>
    </row>
    <row r="24" spans="1:20" ht="33" hidden="1" customHeight="1" x14ac:dyDescent="0.3">
      <c r="A24" s="14">
        <v>802</v>
      </c>
      <c r="B24" s="52" t="s">
        <v>13</v>
      </c>
      <c r="C24" s="82">
        <v>15</v>
      </c>
      <c r="D24">
        <v>15</v>
      </c>
      <c r="I24" s="97">
        <v>3.18</v>
      </c>
      <c r="J24" s="109">
        <f>I24+P24</f>
        <v>3.88</v>
      </c>
      <c r="K24" s="96">
        <f t="shared" si="0"/>
        <v>25.866666666666667</v>
      </c>
      <c r="L24">
        <v>3.18</v>
      </c>
      <c r="N24">
        <f t="shared" si="2"/>
        <v>3.18</v>
      </c>
      <c r="P24">
        <v>0.7</v>
      </c>
    </row>
    <row r="25" spans="1:20" ht="32.25" hidden="1" customHeight="1" thickBot="1" x14ac:dyDescent="0.35">
      <c r="A25" s="34">
        <v>803</v>
      </c>
      <c r="B25" s="30" t="s">
        <v>77</v>
      </c>
      <c r="C25" s="82">
        <v>10</v>
      </c>
      <c r="D25">
        <v>0</v>
      </c>
      <c r="I25" s="97">
        <v>3.2</v>
      </c>
      <c r="J25" s="109">
        <v>3.2</v>
      </c>
      <c r="K25" s="96">
        <f t="shared" si="0"/>
        <v>32</v>
      </c>
      <c r="L25">
        <v>3.2</v>
      </c>
      <c r="N25">
        <f t="shared" si="2"/>
        <v>3.2</v>
      </c>
    </row>
    <row r="26" spans="1:20" ht="48.75" hidden="1" customHeight="1" thickBot="1" x14ac:dyDescent="0.35">
      <c r="A26" s="31">
        <v>804</v>
      </c>
      <c r="B26" s="66" t="s">
        <v>21</v>
      </c>
      <c r="C26" s="82">
        <v>10</v>
      </c>
      <c r="D26">
        <v>10</v>
      </c>
      <c r="I26" s="97">
        <v>5.22</v>
      </c>
      <c r="J26" s="109">
        <v>5.22</v>
      </c>
      <c r="K26" s="96">
        <f t="shared" si="0"/>
        <v>52.2</v>
      </c>
      <c r="L26">
        <v>5.22</v>
      </c>
      <c r="N26">
        <f t="shared" si="2"/>
        <v>5.22</v>
      </c>
    </row>
    <row r="27" spans="1:20" ht="32.25" hidden="1" customHeight="1" x14ac:dyDescent="0.3">
      <c r="A27" s="26">
        <v>805</v>
      </c>
      <c r="B27" s="56" t="s">
        <v>58</v>
      </c>
      <c r="C27" s="82">
        <v>55</v>
      </c>
      <c r="D27">
        <v>55</v>
      </c>
      <c r="I27" s="97">
        <v>16.39</v>
      </c>
      <c r="J27" s="109">
        <v>16.39</v>
      </c>
      <c r="K27" s="96">
        <f t="shared" si="0"/>
        <v>29.799999999999997</v>
      </c>
      <c r="L27">
        <v>17.14</v>
      </c>
      <c r="M27">
        <v>-0.75</v>
      </c>
      <c r="N27">
        <f t="shared" si="2"/>
        <v>16.39</v>
      </c>
    </row>
    <row r="28" spans="1:20" ht="63" customHeight="1" thickBot="1" x14ac:dyDescent="0.35">
      <c r="A28" s="15">
        <v>2000</v>
      </c>
      <c r="B28" s="47" t="s">
        <v>46</v>
      </c>
      <c r="C28" s="83">
        <f>C29+C33</f>
        <v>150</v>
      </c>
      <c r="I28" s="104">
        <f>I33</f>
        <v>58</v>
      </c>
      <c r="J28" s="103">
        <v>58</v>
      </c>
      <c r="K28" s="96">
        <f t="shared" si="0"/>
        <v>38.666666666666664</v>
      </c>
      <c r="N28">
        <f t="shared" si="2"/>
        <v>0</v>
      </c>
    </row>
    <row r="29" spans="1:20" ht="47.25" customHeight="1" thickBot="1" x14ac:dyDescent="0.35">
      <c r="A29" s="16">
        <v>2100</v>
      </c>
      <c r="B29" s="48" t="s">
        <v>47</v>
      </c>
      <c r="C29" s="83">
        <f>C31+C32</f>
        <v>40</v>
      </c>
      <c r="I29" s="97"/>
      <c r="J29" s="103"/>
      <c r="K29" s="96">
        <f t="shared" si="0"/>
        <v>0</v>
      </c>
      <c r="N29">
        <f t="shared" si="2"/>
        <v>0</v>
      </c>
    </row>
    <row r="30" spans="1:20" ht="14.4" hidden="1" x14ac:dyDescent="0.3">
      <c r="A30" s="14">
        <v>2101</v>
      </c>
      <c r="B30" s="52" t="s">
        <v>71</v>
      </c>
      <c r="C30" s="82"/>
      <c r="I30" s="97"/>
      <c r="J30" s="103"/>
      <c r="K30" s="96" t="e">
        <f t="shared" si="0"/>
        <v>#DIV/0!</v>
      </c>
      <c r="N30">
        <f t="shared" si="2"/>
        <v>0</v>
      </c>
    </row>
    <row r="31" spans="1:20" ht="15" hidden="1" thickBot="1" x14ac:dyDescent="0.35">
      <c r="A31" s="20">
        <v>2102</v>
      </c>
      <c r="B31" s="30" t="s">
        <v>14</v>
      </c>
      <c r="C31" s="82">
        <v>20</v>
      </c>
      <c r="D31">
        <v>20</v>
      </c>
      <c r="I31" s="97"/>
      <c r="J31" s="109"/>
      <c r="K31" s="96">
        <f t="shared" si="0"/>
        <v>0</v>
      </c>
      <c r="N31">
        <f t="shared" si="2"/>
        <v>0</v>
      </c>
    </row>
    <row r="32" spans="1:20" ht="15" hidden="1" thickBot="1" x14ac:dyDescent="0.35">
      <c r="A32" s="20">
        <v>2103</v>
      </c>
      <c r="B32" s="30" t="s">
        <v>72</v>
      </c>
      <c r="C32" s="82">
        <v>20</v>
      </c>
      <c r="D32">
        <v>20</v>
      </c>
      <c r="I32" s="97"/>
      <c r="J32" s="109"/>
      <c r="K32" s="96">
        <f t="shared" si="0"/>
        <v>0</v>
      </c>
      <c r="N32">
        <f t="shared" si="2"/>
        <v>0</v>
      </c>
    </row>
    <row r="33" spans="1:22" ht="111" customHeight="1" thickBot="1" x14ac:dyDescent="0.35">
      <c r="A33" s="13">
        <v>2200</v>
      </c>
      <c r="B33" s="50" t="s">
        <v>53</v>
      </c>
      <c r="C33" s="83">
        <f>C34+C35</f>
        <v>110</v>
      </c>
      <c r="I33" s="104">
        <f>I34</f>
        <v>58</v>
      </c>
      <c r="J33" s="103">
        <v>58</v>
      </c>
      <c r="K33" s="96">
        <f t="shared" si="0"/>
        <v>52.72727272727272</v>
      </c>
      <c r="N33">
        <f t="shared" si="2"/>
        <v>0</v>
      </c>
    </row>
    <row r="34" spans="1:22" ht="45" hidden="1" customHeight="1" x14ac:dyDescent="0.3">
      <c r="A34" s="19">
        <v>2201</v>
      </c>
      <c r="B34" s="43" t="s">
        <v>15</v>
      </c>
      <c r="C34" s="82">
        <v>90</v>
      </c>
      <c r="D34">
        <v>80</v>
      </c>
      <c r="I34" s="97">
        <v>58</v>
      </c>
      <c r="J34" s="109">
        <v>58</v>
      </c>
      <c r="K34" s="96">
        <f t="shared" si="0"/>
        <v>64.444444444444443</v>
      </c>
      <c r="L34">
        <v>58</v>
      </c>
      <c r="N34">
        <f t="shared" si="2"/>
        <v>58</v>
      </c>
    </row>
    <row r="35" spans="1:22" ht="45" hidden="1" customHeight="1" x14ac:dyDescent="0.3">
      <c r="A35" s="78">
        <v>2202</v>
      </c>
      <c r="B35" s="78" t="s">
        <v>57</v>
      </c>
      <c r="C35" s="82">
        <v>20</v>
      </c>
      <c r="D35">
        <v>20</v>
      </c>
      <c r="I35" s="97"/>
      <c r="J35" s="109"/>
      <c r="K35" s="96">
        <f t="shared" si="0"/>
        <v>0</v>
      </c>
      <c r="N35">
        <f t="shared" si="2"/>
        <v>0</v>
      </c>
    </row>
    <row r="36" spans="1:22" ht="93.75" customHeight="1" thickBot="1" x14ac:dyDescent="0.35">
      <c r="A36" s="17">
        <v>3000</v>
      </c>
      <c r="B36" s="53" t="s">
        <v>75</v>
      </c>
      <c r="C36" s="83">
        <f>C37+C38+C39+C40+C41</f>
        <v>1650</v>
      </c>
      <c r="I36" s="103">
        <f>I37+I38+I39+I40+I41</f>
        <v>1217.2</v>
      </c>
      <c r="J36" s="103">
        <f>J37+J38+J39+J40+J41</f>
        <v>1217.2</v>
      </c>
      <c r="K36" s="96">
        <f t="shared" si="0"/>
        <v>73.76969696969698</v>
      </c>
      <c r="N36">
        <f t="shared" si="2"/>
        <v>0</v>
      </c>
      <c r="Q36" s="110">
        <f>J37+J38+J39+J40+J41</f>
        <v>1217.2</v>
      </c>
    </row>
    <row r="37" spans="1:22" ht="30.75" customHeight="1" thickBot="1" x14ac:dyDescent="0.35">
      <c r="A37" s="17">
        <v>3101</v>
      </c>
      <c r="B37" s="29" t="s">
        <v>27</v>
      </c>
      <c r="C37" s="83">
        <v>100</v>
      </c>
      <c r="D37">
        <v>120</v>
      </c>
      <c r="I37" s="106">
        <v>92.7</v>
      </c>
      <c r="J37" s="103">
        <v>92.7</v>
      </c>
      <c r="K37" s="96">
        <f t="shared" si="0"/>
        <v>92.7</v>
      </c>
      <c r="L37">
        <v>877.2</v>
      </c>
      <c r="M37">
        <v>-784.5</v>
      </c>
      <c r="N37">
        <f t="shared" si="2"/>
        <v>92.700000000000045</v>
      </c>
    </row>
    <row r="38" spans="1:22" ht="42" customHeight="1" thickBot="1" x14ac:dyDescent="0.35">
      <c r="A38" s="17">
        <v>3102</v>
      </c>
      <c r="B38" s="29" t="s">
        <v>26</v>
      </c>
      <c r="C38" s="83">
        <v>1000</v>
      </c>
      <c r="D38">
        <v>1000</v>
      </c>
      <c r="I38" s="104">
        <v>999.6</v>
      </c>
      <c r="J38" s="103">
        <v>999.6</v>
      </c>
      <c r="K38" s="96">
        <f t="shared" si="0"/>
        <v>99.960000000000008</v>
      </c>
      <c r="L38">
        <v>999.6</v>
      </c>
      <c r="N38">
        <f t="shared" si="2"/>
        <v>999.6</v>
      </c>
    </row>
    <row r="39" spans="1:22" ht="62.25" customHeight="1" thickBot="1" x14ac:dyDescent="0.35">
      <c r="A39" s="17">
        <v>3200</v>
      </c>
      <c r="B39" s="29" t="s">
        <v>54</v>
      </c>
      <c r="C39" s="83">
        <v>400</v>
      </c>
      <c r="D39">
        <v>400</v>
      </c>
      <c r="I39" s="104">
        <v>70</v>
      </c>
      <c r="J39" s="103">
        <v>70</v>
      </c>
      <c r="K39" s="96">
        <f t="shared" si="0"/>
        <v>17.5</v>
      </c>
      <c r="L39">
        <v>70</v>
      </c>
      <c r="N39">
        <f t="shared" si="2"/>
        <v>70</v>
      </c>
    </row>
    <row r="40" spans="1:22" ht="34.5" customHeight="1" thickBot="1" x14ac:dyDescent="0.35">
      <c r="A40" s="17">
        <v>3300</v>
      </c>
      <c r="B40" s="29" t="s">
        <v>11</v>
      </c>
      <c r="C40" s="83">
        <v>80</v>
      </c>
      <c r="D40">
        <v>80</v>
      </c>
      <c r="I40" s="103">
        <v>51</v>
      </c>
      <c r="J40" s="103">
        <v>51</v>
      </c>
      <c r="K40" s="96">
        <f t="shared" si="0"/>
        <v>63.749999999999993</v>
      </c>
      <c r="L40">
        <v>51</v>
      </c>
      <c r="N40">
        <f t="shared" si="2"/>
        <v>51</v>
      </c>
    </row>
    <row r="41" spans="1:22" ht="104.25" customHeight="1" thickBot="1" x14ac:dyDescent="0.35">
      <c r="A41" s="17">
        <v>3400</v>
      </c>
      <c r="B41" s="29" t="s">
        <v>49</v>
      </c>
      <c r="C41" s="83">
        <f>C42+C43+C44+C45</f>
        <v>70</v>
      </c>
      <c r="I41" s="108">
        <f>I45</f>
        <v>3.9</v>
      </c>
      <c r="J41" s="103">
        <v>3.9</v>
      </c>
      <c r="K41" s="96">
        <f t="shared" si="0"/>
        <v>5.5714285714285712</v>
      </c>
      <c r="N41">
        <f t="shared" si="2"/>
        <v>0</v>
      </c>
    </row>
    <row r="42" spans="1:22" ht="49.5" customHeight="1" thickBot="1" x14ac:dyDescent="0.35">
      <c r="A42" s="20">
        <v>3401</v>
      </c>
      <c r="B42" s="30" t="s">
        <v>50</v>
      </c>
      <c r="C42" s="82">
        <v>20</v>
      </c>
      <c r="D42">
        <v>20</v>
      </c>
      <c r="I42" s="97"/>
      <c r="J42" s="109"/>
      <c r="K42" s="96">
        <f t="shared" si="0"/>
        <v>0</v>
      </c>
      <c r="N42">
        <f t="shared" si="2"/>
        <v>0</v>
      </c>
    </row>
    <row r="43" spans="1:22" ht="41.25" customHeight="1" thickBot="1" x14ac:dyDescent="0.35">
      <c r="A43" s="20">
        <v>3402</v>
      </c>
      <c r="B43" s="54" t="s">
        <v>52</v>
      </c>
      <c r="C43" s="82">
        <v>20</v>
      </c>
      <c r="D43">
        <v>20</v>
      </c>
      <c r="I43" s="97"/>
      <c r="J43" s="109"/>
      <c r="K43" s="96">
        <f t="shared" si="0"/>
        <v>0</v>
      </c>
      <c r="N43">
        <f t="shared" si="2"/>
        <v>0</v>
      </c>
    </row>
    <row r="44" spans="1:22" ht="48.75" customHeight="1" thickBot="1" x14ac:dyDescent="0.35">
      <c r="A44" s="20">
        <v>3403</v>
      </c>
      <c r="B44" s="30" t="s">
        <v>59</v>
      </c>
      <c r="C44" s="82">
        <v>20</v>
      </c>
      <c r="D44">
        <v>20</v>
      </c>
      <c r="I44" s="97"/>
      <c r="J44" s="109"/>
      <c r="K44" s="96">
        <f t="shared" si="0"/>
        <v>0</v>
      </c>
      <c r="N44">
        <f t="shared" si="2"/>
        <v>0</v>
      </c>
    </row>
    <row r="45" spans="1:22" ht="40.200000000000003" customHeight="1" thickBot="1" x14ac:dyDescent="0.35">
      <c r="A45" s="20">
        <v>3404</v>
      </c>
      <c r="B45" s="27" t="s">
        <v>51</v>
      </c>
      <c r="C45" s="82">
        <v>10</v>
      </c>
      <c r="D45">
        <v>10</v>
      </c>
      <c r="I45" s="97">
        <v>3.9</v>
      </c>
      <c r="J45" s="109">
        <v>3.9</v>
      </c>
      <c r="K45" s="96">
        <f t="shared" si="0"/>
        <v>39</v>
      </c>
      <c r="L45">
        <v>3.9</v>
      </c>
      <c r="N45">
        <f t="shared" si="2"/>
        <v>3.9</v>
      </c>
    </row>
    <row r="46" spans="1:22" ht="27" customHeight="1" thickBot="1" x14ac:dyDescent="0.35">
      <c r="A46" s="11">
        <v>4000</v>
      </c>
      <c r="B46" s="48" t="s">
        <v>40</v>
      </c>
      <c r="C46" s="83">
        <v>100</v>
      </c>
      <c r="D46">
        <v>100</v>
      </c>
      <c r="I46" s="97"/>
      <c r="J46" s="103"/>
      <c r="K46" s="96">
        <f t="shared" si="0"/>
        <v>0</v>
      </c>
      <c r="N46">
        <f t="shared" si="2"/>
        <v>0</v>
      </c>
    </row>
    <row r="47" spans="1:22" ht="47.4" customHeight="1" thickBot="1" x14ac:dyDescent="0.35">
      <c r="A47" s="16">
        <v>5000</v>
      </c>
      <c r="B47" s="35" t="s">
        <v>64</v>
      </c>
      <c r="C47" s="83">
        <f>C46+C36+C28+C5</f>
        <v>15690</v>
      </c>
      <c r="I47" s="103">
        <f>I36+I28+I5</f>
        <v>12203.410000000002</v>
      </c>
      <c r="J47" s="103">
        <f>J5+J28+J36</f>
        <v>13360.220000000001</v>
      </c>
      <c r="K47" s="96">
        <f t="shared" si="0"/>
        <v>85.151179094964959</v>
      </c>
      <c r="N47">
        <f t="shared" si="2"/>
        <v>0</v>
      </c>
      <c r="R47" s="110"/>
      <c r="V47" s="110"/>
    </row>
    <row r="48" spans="1:22" ht="27" thickBot="1" x14ac:dyDescent="0.35">
      <c r="A48" s="16">
        <v>6000</v>
      </c>
      <c r="B48" s="48" t="s">
        <v>62</v>
      </c>
      <c r="C48" s="83">
        <f>C49+C50</f>
        <v>8600</v>
      </c>
      <c r="I48" s="104">
        <f>I49+I50</f>
        <v>2905.92</v>
      </c>
      <c r="J48" s="104">
        <f>J49+J50</f>
        <v>2905.92</v>
      </c>
      <c r="K48" s="96">
        <f t="shared" si="0"/>
        <v>33.789767441860462</v>
      </c>
      <c r="N48">
        <f t="shared" si="2"/>
        <v>0</v>
      </c>
    </row>
    <row r="49" spans="1:14" ht="35.25" customHeight="1" x14ac:dyDescent="0.3">
      <c r="A49" s="37">
        <v>6100</v>
      </c>
      <c r="B49" s="57" t="s">
        <v>34</v>
      </c>
      <c r="C49" s="82">
        <v>1600</v>
      </c>
      <c r="I49" s="97">
        <v>2605.92</v>
      </c>
      <c r="J49" s="97">
        <v>2605.92</v>
      </c>
      <c r="K49" s="96">
        <f t="shared" si="0"/>
        <v>162.87</v>
      </c>
      <c r="N49">
        <f t="shared" si="2"/>
        <v>0</v>
      </c>
    </row>
    <row r="50" spans="1:14" ht="35.25" customHeight="1" thickBot="1" x14ac:dyDescent="0.35">
      <c r="A50" s="79">
        <v>6200</v>
      </c>
      <c r="B50" s="113" t="s">
        <v>78</v>
      </c>
      <c r="C50" s="114">
        <v>7000</v>
      </c>
      <c r="D50">
        <v>7000</v>
      </c>
      <c r="I50" s="97">
        <v>300</v>
      </c>
      <c r="J50" s="97">
        <v>300</v>
      </c>
      <c r="K50" s="96">
        <f t="shared" si="0"/>
        <v>4.2857142857142856</v>
      </c>
      <c r="N50">
        <f t="shared" si="2"/>
        <v>0</v>
      </c>
    </row>
    <row r="51" spans="1:14" ht="47.4" customHeight="1" thickBot="1" x14ac:dyDescent="0.35">
      <c r="A51" s="36">
        <v>7000</v>
      </c>
      <c r="B51" s="58" t="s">
        <v>65</v>
      </c>
      <c r="C51" s="83">
        <f>C47+C48</f>
        <v>24290</v>
      </c>
      <c r="I51" s="103">
        <f>I47+I48</f>
        <v>15109.330000000002</v>
      </c>
      <c r="J51" s="103">
        <f>J47+J48</f>
        <v>16266.140000000001</v>
      </c>
      <c r="K51" s="96">
        <f t="shared" si="0"/>
        <v>66.966405928365589</v>
      </c>
      <c r="N51">
        <f>SUM(N7:N50)</f>
        <v>12203.39</v>
      </c>
    </row>
    <row r="53" spans="1:14" x14ac:dyDescent="0.25">
      <c r="I53" s="33">
        <v>12203.41</v>
      </c>
    </row>
    <row r="54" spans="1:14" x14ac:dyDescent="0.25">
      <c r="A54" s="22"/>
    </row>
    <row r="55" spans="1:14" x14ac:dyDescent="0.25">
      <c r="A55" s="22"/>
    </row>
    <row r="56" spans="1:14" x14ac:dyDescent="0.25">
      <c r="A56" s="22"/>
    </row>
  </sheetData>
  <pageMargins left="0.7" right="0.7" top="0.75" bottom="0.75" header="0.3" footer="0.3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tabSelected="1" workbookViewId="0">
      <selection activeCell="AN15" sqref="AN15"/>
    </sheetView>
  </sheetViews>
  <sheetFormatPr defaultRowHeight="12" x14ac:dyDescent="0.25"/>
  <cols>
    <col min="1" max="1" width="30.28515625" customWidth="1"/>
    <col min="2" max="2" width="26.42578125" customWidth="1"/>
    <col min="3" max="3" width="23.140625" customWidth="1"/>
    <col min="4" max="4" width="24" customWidth="1"/>
    <col min="5" max="5" width="13.85546875" customWidth="1"/>
    <col min="6" max="6" width="19.140625" hidden="1" customWidth="1"/>
    <col min="7" max="7" width="0" hidden="1" customWidth="1"/>
    <col min="8" max="8" width="23.42578125" hidden="1" customWidth="1"/>
    <col min="9" max="9" width="0" hidden="1" customWidth="1"/>
    <col min="10" max="10" width="12.7109375" hidden="1" customWidth="1"/>
    <col min="11" max="11" width="0" hidden="1" customWidth="1"/>
    <col min="12" max="12" width="23.140625" hidden="1" customWidth="1"/>
    <col min="13" max="13" width="22.42578125" hidden="1" customWidth="1"/>
    <col min="14" max="14" width="0" hidden="1" customWidth="1"/>
    <col min="15" max="15" width="5.140625" hidden="1" customWidth="1"/>
    <col min="16" max="16" width="0" hidden="1" customWidth="1"/>
    <col min="17" max="17" width="17.7109375" hidden="1" customWidth="1"/>
    <col min="18" max="18" width="0" hidden="1" customWidth="1"/>
    <col min="19" max="19" width="19.28515625" hidden="1" customWidth="1"/>
    <col min="20" max="20" width="11.42578125" customWidth="1"/>
    <col min="22" max="22" width="18.42578125" hidden="1" customWidth="1"/>
    <col min="23" max="25" width="0" hidden="1" customWidth="1"/>
    <col min="26" max="26" width="15.28515625" hidden="1" customWidth="1"/>
    <col min="27" max="27" width="28.28515625" hidden="1" customWidth="1"/>
    <col min="28" max="28" width="18.28515625" hidden="1" customWidth="1"/>
    <col min="29" max="29" width="0" hidden="1" customWidth="1"/>
    <col min="30" max="30" width="23.42578125" hidden="1" customWidth="1"/>
    <col min="31" max="31" width="0" hidden="1" customWidth="1"/>
    <col min="32" max="32" width="21.140625" hidden="1" customWidth="1"/>
    <col min="33" max="33" width="19.85546875" hidden="1" customWidth="1"/>
    <col min="34" max="34" width="18.85546875" customWidth="1"/>
  </cols>
  <sheetData>
    <row r="1" spans="1:33" ht="15.6" x14ac:dyDescent="0.3">
      <c r="A1" s="10" t="s">
        <v>89</v>
      </c>
      <c r="B1" s="10"/>
    </row>
    <row r="2" spans="1:33" ht="13.8" x14ac:dyDescent="0.3">
      <c r="A2" s="21"/>
      <c r="B2" s="21"/>
      <c r="C2" s="4"/>
    </row>
    <row r="4" spans="1:33" ht="15.6" x14ac:dyDescent="0.25">
      <c r="A4" s="23"/>
      <c r="B4" s="40"/>
      <c r="C4" s="40"/>
      <c r="D4" s="99"/>
      <c r="H4" s="39"/>
      <c r="L4" s="32"/>
      <c r="T4" s="28"/>
    </row>
    <row r="5" spans="1:33" ht="15.6" x14ac:dyDescent="0.25">
      <c r="A5" s="23"/>
      <c r="B5" s="40"/>
      <c r="C5" s="40"/>
      <c r="D5" s="41"/>
      <c r="H5" s="39"/>
      <c r="L5" s="32"/>
    </row>
    <row r="6" spans="1:33" ht="15.6" x14ac:dyDescent="0.3">
      <c r="A6" s="10" t="s">
        <v>79</v>
      </c>
      <c r="B6" s="9"/>
      <c r="D6" t="s">
        <v>35</v>
      </c>
      <c r="H6" s="39"/>
      <c r="L6" s="32"/>
      <c r="V6" s="4" t="s">
        <v>73</v>
      </c>
    </row>
    <row r="7" spans="1:33" ht="13.8" thickBot="1" x14ac:dyDescent="0.3">
      <c r="A7" s="6"/>
      <c r="C7" s="59"/>
      <c r="H7" s="39"/>
      <c r="L7" s="32"/>
    </row>
    <row r="8" spans="1:33" ht="47.4" thickBot="1" x14ac:dyDescent="0.3">
      <c r="A8" s="16" t="s">
        <v>16</v>
      </c>
      <c r="B8" s="18" t="s">
        <v>36</v>
      </c>
      <c r="C8" s="3" t="s">
        <v>37</v>
      </c>
      <c r="D8" s="18" t="s">
        <v>17</v>
      </c>
      <c r="H8" s="39"/>
      <c r="L8" s="32"/>
      <c r="V8" s="65">
        <v>358497887.52999997</v>
      </c>
      <c r="AB8" s="77">
        <v>376619500.75999999</v>
      </c>
      <c r="AD8" s="77">
        <v>388428063.17000002</v>
      </c>
    </row>
    <row r="9" spans="1:33" ht="27" thickBot="1" x14ac:dyDescent="0.3">
      <c r="A9" s="68" t="s">
        <v>76</v>
      </c>
      <c r="B9" s="69">
        <v>1337.08</v>
      </c>
      <c r="C9" s="69">
        <v>319996.68</v>
      </c>
      <c r="D9" s="70">
        <f>SUM(B9:C9)</f>
        <v>321333.76000000001</v>
      </c>
      <c r="H9" s="39"/>
      <c r="L9" s="32"/>
      <c r="AB9" s="76"/>
      <c r="AD9" s="76"/>
      <c r="AF9" s="87"/>
      <c r="AG9" s="28"/>
    </row>
    <row r="10" spans="1:33" ht="39.6" x14ac:dyDescent="0.25">
      <c r="A10" s="72" t="s">
        <v>28</v>
      </c>
      <c r="B10" s="73">
        <v>13349</v>
      </c>
      <c r="C10" s="60">
        <v>21400</v>
      </c>
      <c r="D10" s="61">
        <f t="shared" ref="D10:D13" si="0">SUM(B10:C10)</f>
        <v>34749</v>
      </c>
      <c r="H10" s="39"/>
      <c r="L10" s="32"/>
      <c r="AA10" s="86"/>
      <c r="AB10" s="28"/>
      <c r="AD10" s="28"/>
      <c r="AF10" s="86"/>
      <c r="AG10" s="28"/>
    </row>
    <row r="11" spans="1:33" ht="26.4" x14ac:dyDescent="0.25">
      <c r="A11" s="37" t="s">
        <v>18</v>
      </c>
      <c r="B11" s="67"/>
      <c r="C11" s="67">
        <v>12954.26</v>
      </c>
      <c r="D11" s="74">
        <f t="shared" si="0"/>
        <v>12954.26</v>
      </c>
      <c r="H11" s="39"/>
      <c r="L11" s="32"/>
      <c r="AA11" s="86"/>
    </row>
    <row r="12" spans="1:33" ht="16.2" thickBot="1" x14ac:dyDescent="0.3">
      <c r="A12" s="71" t="s">
        <v>38</v>
      </c>
      <c r="B12" s="90">
        <f>SUM(B9:B11)</f>
        <v>14686.08</v>
      </c>
      <c r="C12" s="90">
        <f>SUM(C9:C11)</f>
        <v>354350.94</v>
      </c>
      <c r="D12" s="91">
        <f>SUM(D9:D11)</f>
        <v>369037.02</v>
      </c>
      <c r="H12" s="39"/>
      <c r="L12" s="32"/>
    </row>
    <row r="13" spans="1:33" ht="16.2" thickBot="1" x14ac:dyDescent="0.3">
      <c r="A13" s="36" t="s">
        <v>19</v>
      </c>
      <c r="B13" s="92">
        <v>13360.22</v>
      </c>
      <c r="C13" s="92">
        <v>2905.92</v>
      </c>
      <c r="D13" s="93">
        <f t="shared" si="0"/>
        <v>16266.14</v>
      </c>
      <c r="H13" s="39"/>
      <c r="L13" s="32"/>
      <c r="AA13" s="86"/>
    </row>
    <row r="14" spans="1:33" ht="16.2" thickBot="1" x14ac:dyDescent="0.3">
      <c r="A14" s="71" t="s">
        <v>39</v>
      </c>
      <c r="B14" s="90">
        <f>B12-B13</f>
        <v>1325.8600000000006</v>
      </c>
      <c r="C14" s="90">
        <f>C12-C13</f>
        <v>351445.02</v>
      </c>
      <c r="D14" s="75">
        <f>SUM(B14:C14)</f>
        <v>352770.88</v>
      </c>
      <c r="H14" s="39"/>
      <c r="L14" s="32"/>
      <c r="AA14" s="86"/>
    </row>
    <row r="15" spans="1:33" ht="15.6" x14ac:dyDescent="0.25">
      <c r="A15" s="23"/>
      <c r="B15" s="63"/>
      <c r="C15" s="45"/>
      <c r="D15" s="41"/>
      <c r="H15" s="39"/>
      <c r="L15" s="42"/>
      <c r="AA15" s="85"/>
    </row>
    <row r="16" spans="1:33" ht="13.2" x14ac:dyDescent="0.25">
      <c r="A16" s="4" t="s">
        <v>67</v>
      </c>
      <c r="B16" s="80"/>
      <c r="C16" s="111"/>
      <c r="D16" s="4" t="s">
        <v>68</v>
      </c>
      <c r="V16" s="64"/>
      <c r="Z16" s="65"/>
      <c r="AA16" s="28"/>
    </row>
    <row r="17" spans="1:4" x14ac:dyDescent="0.25">
      <c r="B17" s="107"/>
    </row>
    <row r="18" spans="1:4" ht="13.2" x14ac:dyDescent="0.25">
      <c r="A18" s="4" t="s">
        <v>29</v>
      </c>
      <c r="B18" s="64"/>
      <c r="D18" s="4" t="s">
        <v>30</v>
      </c>
    </row>
    <row r="20" spans="1:4" x14ac:dyDescent="0.25">
      <c r="A20" t="s">
        <v>55</v>
      </c>
      <c r="D20" t="s">
        <v>56</v>
      </c>
    </row>
    <row r="22" spans="1:4" x14ac:dyDescent="0.25">
      <c r="B22" s="4"/>
    </row>
    <row r="23" spans="1:4" x14ac:dyDescent="0.25">
      <c r="B23" s="28"/>
    </row>
    <row r="24" spans="1:4" x14ac:dyDescent="0.25">
      <c r="B24" s="62"/>
    </row>
    <row r="25" spans="1:4" ht="13.2" hidden="1" x14ac:dyDescent="0.25">
      <c r="B25" s="44"/>
      <c r="C25" s="85">
        <v>73470.929999999993</v>
      </c>
    </row>
    <row r="26" spans="1:4" hidden="1" x14ac:dyDescent="0.25">
      <c r="C26">
        <f>SUM(C14:C25)</f>
        <v>424915.95</v>
      </c>
    </row>
    <row r="27" spans="1:4" hidden="1" x14ac:dyDescent="0.25"/>
    <row r="28" spans="1:4" hidden="1" x14ac:dyDescent="0.25"/>
    <row r="29" spans="1:4" hidden="1" x14ac:dyDescent="0.25"/>
    <row r="30" spans="1:4" hidden="1" x14ac:dyDescent="0.25"/>
    <row r="31" spans="1:4" ht="13.2" hidden="1" x14ac:dyDescent="0.25">
      <c r="C31" s="84">
        <v>393467626.13</v>
      </c>
    </row>
    <row r="32" spans="1:4" hidden="1" x14ac:dyDescent="0.25"/>
  </sheetData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Дох.испол31.12.2022</vt:lpstr>
      <vt:lpstr>Расх. испол 31.12.2022</vt:lpstr>
      <vt:lpstr>Фин рез испол.31.12.2022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Бухгалтер</cp:lastModifiedBy>
  <cp:lastPrinted>2023-03-10T07:00:11Z</cp:lastPrinted>
  <dcterms:created xsi:type="dcterms:W3CDTF">2010-08-20T06:53:40Z</dcterms:created>
  <dcterms:modified xsi:type="dcterms:W3CDTF">2023-03-13T06:39:38Z</dcterms:modified>
</cp:coreProperties>
</file>