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040" windowWidth="20190" windowHeight="4350" activeTab="2"/>
  </bookViews>
  <sheets>
    <sheet name="Дох.испол31.12.2023" sheetId="86" r:id="rId1"/>
    <sheet name="Расх. испол 31.12.2023" sheetId="90" r:id="rId2"/>
    <sheet name="Фин рез испол.31.12.2023" sheetId="88" r:id="rId3"/>
  </sheets>
  <calcPr calcId="145621" refMode="R1C1"/>
</workbook>
</file>

<file path=xl/calcChain.xml><?xml version="1.0" encoding="utf-8"?>
<calcChain xmlns="http://schemas.openxmlformats.org/spreadsheetml/2006/main">
  <c r="I25" i="90" l="1"/>
  <c r="C25" i="90"/>
  <c r="I22" i="90"/>
  <c r="I17" i="90" s="1"/>
  <c r="C17" i="90"/>
  <c r="C24" i="90" s="1"/>
  <c r="I16" i="90"/>
  <c r="I14" i="90" s="1"/>
  <c r="I13" i="90"/>
  <c r="I12" i="90"/>
  <c r="I11" i="90"/>
  <c r="I7" i="90"/>
  <c r="I6" i="90"/>
  <c r="C5" i="90"/>
  <c r="I5" i="90" l="1"/>
  <c r="I24" i="90" s="1"/>
  <c r="I27" i="90" s="1"/>
  <c r="C27" i="90"/>
  <c r="C12" i="88" l="1"/>
  <c r="G15" i="86" l="1"/>
  <c r="F16" i="86"/>
  <c r="B15" i="88" l="1"/>
  <c r="C13" i="86" l="1"/>
  <c r="C18" i="86" l="1"/>
  <c r="D14" i="88"/>
  <c r="C15" i="88"/>
  <c r="D11" i="88"/>
  <c r="D10" i="88"/>
  <c r="D9" i="88"/>
  <c r="C27" i="88" l="1"/>
  <c r="D12" i="88"/>
  <c r="D15" i="88"/>
</calcChain>
</file>

<file path=xl/sharedStrings.xml><?xml version="1.0" encoding="utf-8"?>
<sst xmlns="http://schemas.openxmlformats.org/spreadsheetml/2006/main" count="64" uniqueCount="63">
  <si>
    <t xml:space="preserve">                           1.     ДОХОДНЫЕ   ПОСТУПЛЕНИЯ</t>
  </si>
  <si>
    <t xml:space="preserve"> Виды  доходных поступлений</t>
  </si>
  <si>
    <t>ЧЛЕНСКИЕ  ВЗНОСЫ</t>
  </si>
  <si>
    <t>КОМПЕНСАЦИОННЫЙ ФОНД</t>
  </si>
  <si>
    <t>Код строки</t>
  </si>
  <si>
    <t>Расходы на услуги связи, в том числе телематической</t>
  </si>
  <si>
    <t>Командировочные расходы</t>
  </si>
  <si>
    <t>Расходы на аудиторские услуги</t>
  </si>
  <si>
    <t>ДОХОДЫ</t>
  </si>
  <si>
    <t>ВСЕГО</t>
  </si>
  <si>
    <t>Проценты по депозитным вкладам</t>
  </si>
  <si>
    <t>РАСХОДЫ</t>
  </si>
  <si>
    <r>
      <t>Расходы на приобретение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канцтоваров , расходных материалов и хозтоваров</t>
    </r>
  </si>
  <si>
    <t xml:space="preserve">                                                                                                  Тыс.руб.                              </t>
  </si>
  <si>
    <t>ВИДЫ (СТАТЬИ)
РАСХОДОВ</t>
  </si>
  <si>
    <t>Код
строк</t>
  </si>
  <si>
    <t>Отчисления в Ассоциацию СРО</t>
  </si>
  <si>
    <t xml:space="preserve">Отчисления в Нацобъединение </t>
  </si>
  <si>
    <t>Поступило средств от членов СРО на отчетную дату с начала года</t>
  </si>
  <si>
    <t>Главный бухгалтер</t>
  </si>
  <si>
    <t>/ЗОЛОТИНА  А.А/</t>
  </si>
  <si>
    <t>Проценты,начисленные банком по депозит.счетам компесац.фонда</t>
  </si>
  <si>
    <t>ИТОГО</t>
  </si>
  <si>
    <t xml:space="preserve">                            2.               РАСХОДЫ</t>
  </si>
  <si>
    <t>Уплата налогов  (налог на прибыль)</t>
  </si>
  <si>
    <t>тыс.руб</t>
  </si>
  <si>
    <t>Целевые взносы
(вступительные
и членские)</t>
  </si>
  <si>
    <t>Компенсационный фонд</t>
  </si>
  <si>
    <t>ВСЕГО ДОХОДОВ</t>
  </si>
  <si>
    <t>РЕЗУЛЬТАТ (профицит)</t>
  </si>
  <si>
    <t>РЕЗЕРВНЫЙ ФОНД</t>
  </si>
  <si>
    <t>ТЕКУЩИЕ РАСХОДЫ 
(стр.  100+ 200+ 300+ 400+ 500+ 600+ 700+800)</t>
  </si>
  <si>
    <t xml:space="preserve">Заработная плата и начисления 
</t>
  </si>
  <si>
    <t xml:space="preserve">Расходы по содержанию помещения </t>
  </si>
  <si>
    <t xml:space="preserve">Транспортные расходы
</t>
  </si>
  <si>
    <t xml:space="preserve">Расходы на информационно-техническое обслуживания 
</t>
  </si>
  <si>
    <t xml:space="preserve">ДОЛГОСРОЧНЫЕ ВЛОЖЕНИЯ
(стр. 2100+ 2200)
</t>
  </si>
  <si>
    <t xml:space="preserve">Приобретение основных средств 
</t>
  </si>
  <si>
    <r>
      <t xml:space="preserve">Прочие услуги 
</t>
    </r>
    <r>
      <rPr>
        <sz val="10"/>
        <color theme="1"/>
        <rFont val="Times New Roman"/>
        <family val="1"/>
        <charset val="204"/>
      </rPr>
      <t xml:space="preserve">
</t>
    </r>
  </si>
  <si>
    <t>Расходы на организацию и проведение общих собраний, участие в выставках,  конференциях, обучающих программах, приобретение информационных материалов</t>
  </si>
  <si>
    <t xml:space="preserve">Расходы на приобретение
лицензионных программ 
и модернизацию программного обеспечения по ведению единой информационной базы СРО
</t>
  </si>
  <si>
    <t xml:space="preserve">Расходы на развитие партнерства в том 
числе на привлечение членов СРО </t>
  </si>
  <si>
    <t>Исполнитель</t>
  </si>
  <si>
    <t>/Тонких Т.Н./</t>
  </si>
  <si>
    <t>РАСХОДЫ НА ОБСЛУЖИВАНИЕ КОМПЕНСАЦИОННОГО ФОНДА</t>
  </si>
  <si>
    <t xml:space="preserve">ИТОГО РАСХОДЫ :
(стр.1000+2000+3000+4000)
</t>
  </si>
  <si>
    <t xml:space="preserve">ИТОГО РАСХОДЫ :
(стр.1000+2000+3000+4000+5000+6000)
</t>
  </si>
  <si>
    <t xml:space="preserve">2.  РАСХОДЫ СРО Союз "МОИСП" </t>
  </si>
  <si>
    <t>Президент</t>
  </si>
  <si>
    <t>/МИРФАТУЛЛАЕВ М.М./</t>
  </si>
  <si>
    <t>СРО Союз "МОИСП"</t>
  </si>
  <si>
    <t>см.банк 73470,94</t>
  </si>
  <si>
    <t>ЦЕЛЕВЫЕ ПОСТУПЛЕНИЯ  от членов СРО Союз «МОИСП»
(стр 11+12)</t>
  </si>
  <si>
    <t>РАСХОДЫ НА ЦЕЛЕВЫЕ
МЕРОПРИЯТИЯ И ЦЕЛЕВЫЕ ОТЧИСЛЕНИЯ
(3101+3102+3200+3300+
3400)</t>
  </si>
  <si>
    <t>Переходящий остаток на 01.01 .21г</t>
  </si>
  <si>
    <t>Страховая премия</t>
  </si>
  <si>
    <t>Показатели
исполнения 
 бюджета на 30.11.2022</t>
  </si>
  <si>
    <t xml:space="preserve">Показатели
планируемого
бюджета  
 2023 г </t>
  </si>
  <si>
    <t xml:space="preserve">                                 ПЛАНОВЫЕ  ПОКАЗАТЕЛИ </t>
  </si>
  <si>
    <t>ТЫС.РУБ</t>
  </si>
  <si>
    <t xml:space="preserve">Показатели
планируемого
 бюджета на 2023 год 
</t>
  </si>
  <si>
    <t>ПЛАНОВЫЕ  ПОКАЗАТЕЛИ БЮДЖЕТА (СМЕТЫ)  СРО Союз МОИСП НА 31.12.2023 г</t>
  </si>
  <si>
    <t xml:space="preserve">  3.  ФИНАНСОВЫЙ РЕЗУЛЬТАТ ПЛАНИРУЕМОГО БЮДЖЕТА СРО Союз "МОИСП" на 31.12.2023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</si>
</sst>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color indexed="21"/>
      <name val="Arial"/>
      <family val="2"/>
    </font>
    <font>
      <sz val="9"/>
      <color indexed="8"/>
      <name val="Calibri"/>
      <family val="2"/>
      <charset val="204"/>
    </font>
    <font>
      <sz val="9"/>
      <color indexed="21"/>
      <name val="Arial"/>
      <family val="2"/>
    </font>
    <font>
      <sz val="10"/>
      <color indexed="21"/>
      <name val="Arial"/>
      <family val="2"/>
    </font>
    <font>
      <b/>
      <sz val="11"/>
      <color theme="1"/>
      <name val="Calibri"/>
      <family val="2"/>
      <charset val="204"/>
      <scheme val="minor"/>
    </font>
    <font>
      <sz val="9"/>
      <name val="Arial"/>
      <family val="2"/>
    </font>
    <font>
      <b/>
      <sz val="11"/>
      <color rgb="FFFF0000"/>
      <name val="Calibri"/>
      <family val="2"/>
      <charset val="204"/>
      <scheme val="minor"/>
    </font>
    <font>
      <b/>
      <sz val="10"/>
      <color indexed="21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3">
    <xf numFmtId="0" fontId="0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91">
    <xf numFmtId="0" fontId="0" fillId="0" borderId="0" xfId="0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vertical="center" wrapText="1"/>
    </xf>
    <xf numFmtId="0" fontId="4" fillId="0" borderId="0" xfId="0" applyFont="1"/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7" xfId="0" applyFont="1" applyBorder="1" applyAlignment="1">
      <alignment vertical="center" wrapText="1"/>
    </xf>
    <xf numFmtId="0" fontId="9" fillId="0" borderId="0" xfId="0" applyFont="1"/>
    <xf numFmtId="0" fontId="10" fillId="0" borderId="0" xfId="0" applyFont="1"/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1" fillId="0" borderId="0" xfId="0" applyFont="1"/>
    <xf numFmtId="0" fontId="0" fillId="0" borderId="0" xfId="0" applyFill="1"/>
    <xf numFmtId="0" fontId="7" fillId="0" borderId="0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4" fontId="0" fillId="0" borderId="0" xfId="0" applyNumberFormat="1"/>
    <xf numFmtId="0" fontId="7" fillId="2" borderId="12" xfId="0" applyFont="1" applyFill="1" applyBorder="1" applyAlignment="1">
      <alignment vertical="center" wrapText="1"/>
    </xf>
    <xf numFmtId="4" fontId="13" fillId="3" borderId="14" xfId="2" applyNumberFormat="1" applyFont="1" applyFill="1" applyBorder="1" applyAlignment="1">
      <alignment horizontal="right" vertical="top" wrapText="1"/>
    </xf>
    <xf numFmtId="0" fontId="0" fillId="2" borderId="0" xfId="0" applyFill="1"/>
    <xf numFmtId="0" fontId="6" fillId="0" borderId="9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0" fillId="0" borderId="10" xfId="0" applyBorder="1"/>
    <xf numFmtId="4" fontId="13" fillId="3" borderId="0" xfId="1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4" fontId="13" fillId="3" borderId="0" xfId="2" applyNumberFormat="1" applyFont="1" applyFill="1" applyBorder="1" applyAlignment="1">
      <alignment horizontal="right" vertical="top" wrapText="1"/>
    </xf>
    <xf numFmtId="4" fontId="13" fillId="3" borderId="14" xfId="4" applyNumberFormat="1" applyFont="1" applyFill="1" applyBorder="1" applyAlignment="1">
      <alignment horizontal="right" vertical="top" wrapText="1"/>
    </xf>
    <xf numFmtId="4" fontId="15" fillId="3" borderId="0" xfId="5" applyNumberFormat="1" applyFont="1" applyFill="1" applyBorder="1" applyAlignment="1">
      <alignment horizontal="right" vertical="top" wrapText="1"/>
    </xf>
    <xf numFmtId="0" fontId="7" fillId="2" borderId="0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4" fontId="16" fillId="2" borderId="14" xfId="5" applyNumberFormat="1" applyFont="1" applyFill="1" applyBorder="1" applyAlignment="1">
      <alignment horizontal="right" vertical="top" wrapText="1"/>
    </xf>
    <xf numFmtId="0" fontId="5" fillId="0" borderId="19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17" fontId="0" fillId="0" borderId="0" xfId="0" applyNumberFormat="1"/>
    <xf numFmtId="4" fontId="13" fillId="3" borderId="14" xfId="6" applyNumberFormat="1" applyFont="1" applyFill="1" applyBorder="1" applyAlignment="1">
      <alignment horizontal="right" vertical="top" wrapText="1"/>
    </xf>
    <xf numFmtId="4" fontId="13" fillId="3" borderId="14" xfId="7" applyNumberFormat="1" applyFont="1" applyFill="1" applyBorder="1" applyAlignment="1">
      <alignment horizontal="right" vertical="top" wrapText="1"/>
    </xf>
    <xf numFmtId="4" fontId="16" fillId="3" borderId="14" xfId="7" applyNumberFormat="1" applyFont="1" applyFill="1" applyBorder="1" applyAlignment="1">
      <alignment horizontal="right" vertical="top" wrapText="1"/>
    </xf>
    <xf numFmtId="0" fontId="5" fillId="0" borderId="10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9" fillId="0" borderId="19" xfId="0" applyFont="1" applyBorder="1" applyAlignment="1">
      <alignment vertical="center"/>
    </xf>
    <xf numFmtId="0" fontId="5" fillId="0" borderId="27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4" fontId="15" fillId="3" borderId="14" xfId="8" applyNumberFormat="1" applyFont="1" applyFill="1" applyBorder="1" applyAlignment="1">
      <alignment horizontal="right" vertical="top" wrapText="1"/>
    </xf>
    <xf numFmtId="4" fontId="16" fillId="3" borderId="14" xfId="8" applyNumberFormat="1" applyFont="1" applyFill="1" applyBorder="1" applyAlignment="1">
      <alignment horizontal="right" vertical="top" wrapText="1"/>
    </xf>
    <xf numFmtId="4" fontId="13" fillId="3" borderId="14" xfId="9" applyNumberFormat="1" applyFont="1" applyFill="1" applyBorder="1" applyAlignment="1">
      <alignment horizontal="right" vertical="top" wrapText="1"/>
    </xf>
    <xf numFmtId="4" fontId="13" fillId="3" borderId="14" xfId="10" applyNumberFormat="1" applyFont="1" applyFill="1" applyBorder="1" applyAlignment="1">
      <alignment horizontal="right" vertical="top" wrapText="1"/>
    </xf>
    <xf numFmtId="4" fontId="15" fillId="3" borderId="14" xfId="10" applyNumberFormat="1" applyFont="1" applyFill="1" applyBorder="1" applyAlignment="1">
      <alignment horizontal="right" vertical="top" wrapText="1"/>
    </xf>
    <xf numFmtId="4" fontId="18" fillId="0" borderId="14" xfId="10" applyNumberFormat="1" applyFont="1" applyBorder="1" applyAlignment="1">
      <alignment horizontal="right" vertical="top" wrapText="1"/>
    </xf>
    <xf numFmtId="4" fontId="16" fillId="3" borderId="14" xfId="10" applyNumberFormat="1" applyFont="1" applyFill="1" applyBorder="1" applyAlignment="1">
      <alignment horizontal="right" vertical="top" wrapText="1"/>
    </xf>
    <xf numFmtId="0" fontId="5" fillId="0" borderId="7" xfId="0" applyFont="1" applyBorder="1" applyAlignment="1">
      <alignment vertical="center" wrapText="1"/>
    </xf>
    <xf numFmtId="2" fontId="2" fillId="0" borderId="10" xfId="0" applyNumberFormat="1" applyFont="1" applyBorder="1"/>
    <xf numFmtId="0" fontId="6" fillId="0" borderId="26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0" fillId="2" borderId="10" xfId="0" applyFill="1" applyBorder="1"/>
    <xf numFmtId="4" fontId="16" fillId="3" borderId="30" xfId="11" applyNumberFormat="1" applyFont="1" applyFill="1" applyBorder="1" applyAlignment="1">
      <alignment horizontal="right" vertical="top" wrapText="1"/>
    </xf>
    <xf numFmtId="0" fontId="10" fillId="2" borderId="10" xfId="0" applyFont="1" applyFill="1" applyBorder="1" applyAlignment="1">
      <alignment vertical="center" wrapText="1"/>
    </xf>
    <xf numFmtId="0" fontId="1" fillId="2" borderId="10" xfId="0" applyFont="1" applyFill="1" applyBorder="1"/>
    <xf numFmtId="2" fontId="17" fillId="2" borderId="10" xfId="0" applyNumberFormat="1" applyFont="1" applyFill="1" applyBorder="1"/>
    <xf numFmtId="0" fontId="17" fillId="2" borderId="10" xfId="0" applyFont="1" applyFill="1" applyBorder="1"/>
    <xf numFmtId="0" fontId="11" fillId="2" borderId="10" xfId="0" applyFont="1" applyFill="1" applyBorder="1"/>
    <xf numFmtId="0" fontId="19" fillId="2" borderId="10" xfId="0" applyFont="1" applyFill="1" applyBorder="1"/>
    <xf numFmtId="4" fontId="0" fillId="0" borderId="0" xfId="0" applyNumberFormat="1" applyFill="1"/>
    <xf numFmtId="0" fontId="4" fillId="2" borderId="10" xfId="0" applyFont="1" applyFill="1" applyBorder="1"/>
    <xf numFmtId="2" fontId="0" fillId="0" borderId="0" xfId="0" applyNumberFormat="1"/>
    <xf numFmtId="4" fontId="20" fillId="3" borderId="14" xfId="12" applyNumberFormat="1" applyFont="1" applyFill="1" applyBorder="1" applyAlignment="1">
      <alignment horizontal="right" vertical="top" wrapText="1"/>
    </xf>
    <xf numFmtId="0" fontId="6" fillId="2" borderId="10" xfId="0" applyFont="1" applyFill="1" applyBorder="1" applyAlignment="1">
      <alignment vertical="center" wrapText="1"/>
    </xf>
    <xf numFmtId="0" fontId="3" fillId="2" borderId="29" xfId="0" applyFont="1" applyFill="1" applyBorder="1"/>
    <xf numFmtId="2" fontId="3" fillId="2" borderId="10" xfId="0" applyNumberFormat="1" applyFont="1" applyFill="1" applyBorder="1"/>
  </cellXfs>
  <cellStyles count="13">
    <cellStyle name="Excel Built-in Normal" xfId="3"/>
    <cellStyle name="Обычный" xfId="0" builtinId="0"/>
    <cellStyle name="Обычный_Фин рез" xfId="1"/>
    <cellStyle name="Обычный_Фин рез  (2)" xfId="2"/>
    <cellStyle name="Обычный_Фин рез испол.31.03.2022" xfId="11"/>
    <cellStyle name="Обычный_Фин рез испол.31.12.2022" xfId="12"/>
    <cellStyle name="Обычный_Фин рез план.30.09.19" xfId="6"/>
    <cellStyle name="Обычный_Фин рез план.31.03.18" xfId="5"/>
    <cellStyle name="Обычный_Фин рез план.31.12.18" xfId="4"/>
    <cellStyle name="Обычный_Фин рез план.31.12.19" xfId="7"/>
    <cellStyle name="Обычный_Фин рез план.31.12.20" xfId="8"/>
    <cellStyle name="Обычный_Фин рез факт.30.11.2021" xfId="9"/>
    <cellStyle name="Обычный_Фин рез факт.31.12.202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9"/>
  <sheetViews>
    <sheetView workbookViewId="0">
      <selection activeCell="B25" sqref="B25"/>
    </sheetView>
  </sheetViews>
  <sheetFormatPr defaultRowHeight="12" x14ac:dyDescent="0.2"/>
  <cols>
    <col min="2" max="2" width="47.5" customWidth="1"/>
    <col min="3" max="3" width="30.83203125" customWidth="1"/>
    <col min="4" max="4" width="14.6640625" hidden="1" customWidth="1"/>
    <col min="5" max="8" width="0" hidden="1" customWidth="1"/>
    <col min="14" max="14" width="11.83203125" customWidth="1"/>
  </cols>
  <sheetData>
    <row r="3" spans="1:7" ht="15.75" x14ac:dyDescent="0.2">
      <c r="A3" s="1" t="s">
        <v>50</v>
      </c>
    </row>
    <row r="4" spans="1:7" ht="15.75" x14ac:dyDescent="0.2">
      <c r="A4" s="1"/>
    </row>
    <row r="5" spans="1:7" ht="15.75" x14ac:dyDescent="0.2">
      <c r="A5" s="1"/>
    </row>
    <row r="6" spans="1:7" ht="15.75" x14ac:dyDescent="0.25">
      <c r="A6" s="1"/>
      <c r="B6" s="10" t="s">
        <v>61</v>
      </c>
    </row>
    <row r="7" spans="1:7" ht="15.75" x14ac:dyDescent="0.2">
      <c r="A7" s="2"/>
    </row>
    <row r="8" spans="1:7" ht="15.75" x14ac:dyDescent="0.2">
      <c r="A8" s="1" t="s">
        <v>0</v>
      </c>
    </row>
    <row r="9" spans="1:7" ht="15.75" x14ac:dyDescent="0.2">
      <c r="A9" s="1"/>
    </row>
    <row r="10" spans="1:7" ht="16.5" thickBot="1" x14ac:dyDescent="0.25">
      <c r="A10" s="2" t="s">
        <v>13</v>
      </c>
    </row>
    <row r="11" spans="1:7" ht="99.6" customHeight="1" thickBot="1" x14ac:dyDescent="0.25">
      <c r="A11" s="18" t="s">
        <v>15</v>
      </c>
      <c r="B11" s="5" t="s">
        <v>1</v>
      </c>
      <c r="C11" s="43" t="s">
        <v>57</v>
      </c>
    </row>
    <row r="12" spans="1:7" ht="13.5" thickBot="1" x14ac:dyDescent="0.25">
      <c r="A12" s="15">
        <v>1</v>
      </c>
      <c r="B12" s="12">
        <v>2</v>
      </c>
      <c r="C12" s="31">
        <v>3</v>
      </c>
    </row>
    <row r="13" spans="1:7" ht="39" thickBot="1" x14ac:dyDescent="0.3">
      <c r="A13" s="11">
        <v>10</v>
      </c>
      <c r="B13" s="12" t="s">
        <v>52</v>
      </c>
      <c r="C13" s="71">
        <f>C14+C15</f>
        <v>25523</v>
      </c>
    </row>
    <row r="14" spans="1:7" ht="15.75" thickBot="1" x14ac:dyDescent="0.3">
      <c r="A14" s="16">
        <v>11</v>
      </c>
      <c r="B14" s="8" t="s">
        <v>2</v>
      </c>
      <c r="C14" s="71">
        <v>15523</v>
      </c>
    </row>
    <row r="15" spans="1:7" ht="15.75" thickBot="1" x14ac:dyDescent="0.3">
      <c r="A15" s="15">
        <v>12</v>
      </c>
      <c r="B15" s="11" t="s">
        <v>3</v>
      </c>
      <c r="C15" s="71">
        <v>10000</v>
      </c>
      <c r="D15">
        <v>7100</v>
      </c>
      <c r="E15">
        <v>-300</v>
      </c>
      <c r="F15">
        <v>14300</v>
      </c>
      <c r="G15">
        <f>SUM(D15:F15)</f>
        <v>21100</v>
      </c>
    </row>
    <row r="16" spans="1:7" ht="26.25" thickBot="1" x14ac:dyDescent="0.3">
      <c r="A16" s="5">
        <v>13</v>
      </c>
      <c r="B16" s="5" t="s">
        <v>21</v>
      </c>
      <c r="C16" s="71">
        <v>7000</v>
      </c>
      <c r="D16" s="24">
        <v>4919.62</v>
      </c>
      <c r="E16">
        <v>7307.89</v>
      </c>
      <c r="F16" s="24">
        <f>SUM(D16:E16)</f>
        <v>12227.51</v>
      </c>
    </row>
    <row r="17" spans="1:3" ht="61.15" hidden="1" customHeight="1" thickBot="1" x14ac:dyDescent="0.3">
      <c r="A17" s="5">
        <v>15</v>
      </c>
      <c r="B17" s="5" t="s">
        <v>21</v>
      </c>
      <c r="C17" s="71"/>
    </row>
    <row r="18" spans="1:3" ht="15.75" thickBot="1" x14ac:dyDescent="0.3">
      <c r="A18" s="11">
        <v>20</v>
      </c>
      <c r="B18" s="12" t="s">
        <v>22</v>
      </c>
      <c r="C18" s="71">
        <f>C13+C16</f>
        <v>32523</v>
      </c>
    </row>
    <row r="19" spans="1:3" ht="12.75" x14ac:dyDescent="0.2">
      <c r="A19" s="21"/>
      <c r="B19" s="21"/>
    </row>
  </sheetData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zoomScaleNormal="100" workbookViewId="0">
      <selection activeCell="C24" sqref="C24"/>
    </sheetView>
  </sheetViews>
  <sheetFormatPr defaultRowHeight="12" x14ac:dyDescent="0.2"/>
  <cols>
    <col min="1" max="1" width="6.83203125" customWidth="1"/>
    <col min="2" max="2" width="46.5" customWidth="1"/>
    <col min="3" max="3" width="24.33203125" customWidth="1"/>
    <col min="4" max="5" width="11.6640625" hidden="1" customWidth="1"/>
    <col min="6" max="8" width="0" hidden="1" customWidth="1"/>
    <col min="9" max="9" width="0.1640625" style="27" hidden="1" customWidth="1"/>
  </cols>
  <sheetData>
    <row r="1" spans="1:12" ht="15.75" x14ac:dyDescent="0.25">
      <c r="A1" s="7" t="s">
        <v>23</v>
      </c>
      <c r="B1" s="10" t="s">
        <v>47</v>
      </c>
      <c r="C1" t="s">
        <v>59</v>
      </c>
    </row>
    <row r="2" spans="1:12" ht="16.5" thickBot="1" x14ac:dyDescent="0.3">
      <c r="A2" s="6"/>
      <c r="B2" s="10"/>
      <c r="C2" s="27"/>
    </row>
    <row r="3" spans="1:12" ht="132" customHeight="1" thickBot="1" x14ac:dyDescent="0.25">
      <c r="A3" s="18" t="s">
        <v>4</v>
      </c>
      <c r="B3" s="22" t="s">
        <v>14</v>
      </c>
      <c r="C3" s="88" t="s">
        <v>60</v>
      </c>
      <c r="I3" s="78" t="s">
        <v>56</v>
      </c>
    </row>
    <row r="4" spans="1:12" ht="15.75" thickBot="1" x14ac:dyDescent="0.3">
      <c r="A4" s="18">
        <v>1</v>
      </c>
      <c r="B4" s="22">
        <v>2</v>
      </c>
      <c r="C4" s="89">
        <v>3</v>
      </c>
      <c r="I4" s="79">
        <v>4</v>
      </c>
    </row>
    <row r="5" spans="1:12" ht="39" thickBot="1" x14ac:dyDescent="0.3">
      <c r="A5" s="15">
        <v>1000</v>
      </c>
      <c r="B5" s="23" t="s">
        <v>31</v>
      </c>
      <c r="C5" s="80">
        <f>C6+C7+C8+C9+C10+C11+C12+C13</f>
        <v>14250</v>
      </c>
      <c r="I5" s="80" t="e">
        <f>I6+I7+I8+I9+I10+I11+I12+I13</f>
        <v>#REF!</v>
      </c>
      <c r="L5" s="86"/>
    </row>
    <row r="6" spans="1:12" ht="43.5" customHeight="1" thickBot="1" x14ac:dyDescent="0.3">
      <c r="A6" s="15">
        <v>100</v>
      </c>
      <c r="B6" s="23" t="s">
        <v>32</v>
      </c>
      <c r="C6" s="80">
        <v>11600</v>
      </c>
      <c r="I6" s="80" t="e">
        <f>#REF!+#REF!+#REF!</f>
        <v>#REF!</v>
      </c>
      <c r="J6" s="86"/>
    </row>
    <row r="7" spans="1:12" ht="30" customHeight="1" thickBot="1" x14ac:dyDescent="0.3">
      <c r="A7" s="15">
        <v>200</v>
      </c>
      <c r="B7" s="38" t="s">
        <v>33</v>
      </c>
      <c r="C7" s="80">
        <v>1200</v>
      </c>
      <c r="I7" s="81" t="e">
        <f>#REF!</f>
        <v>#REF!</v>
      </c>
    </row>
    <row r="8" spans="1:12" ht="36" customHeight="1" thickBot="1" x14ac:dyDescent="0.3">
      <c r="A8" s="11">
        <v>300</v>
      </c>
      <c r="B8" s="39" t="s">
        <v>6</v>
      </c>
      <c r="C8" s="80">
        <v>50</v>
      </c>
      <c r="D8">
        <v>50</v>
      </c>
      <c r="I8" s="82">
        <v>20.5</v>
      </c>
    </row>
    <row r="9" spans="1:12" ht="45" customHeight="1" thickBot="1" x14ac:dyDescent="0.3">
      <c r="A9" s="15">
        <v>400</v>
      </c>
      <c r="B9" s="40" t="s">
        <v>12</v>
      </c>
      <c r="C9" s="80">
        <v>30</v>
      </c>
      <c r="D9">
        <v>30</v>
      </c>
      <c r="I9" s="82">
        <v>16.29</v>
      </c>
    </row>
    <row r="10" spans="1:12" ht="26.25" thickBot="1" x14ac:dyDescent="0.3">
      <c r="A10" s="11">
        <v>500</v>
      </c>
      <c r="B10" s="41" t="s">
        <v>34</v>
      </c>
      <c r="C10" s="80">
        <v>150</v>
      </c>
      <c r="D10">
        <v>150</v>
      </c>
      <c r="I10" s="81">
        <v>52.5</v>
      </c>
    </row>
    <row r="11" spans="1:12" ht="34.5" customHeight="1" thickBot="1" x14ac:dyDescent="0.3">
      <c r="A11" s="16">
        <v>600</v>
      </c>
      <c r="B11" s="25" t="s">
        <v>5</v>
      </c>
      <c r="C11" s="80">
        <v>450</v>
      </c>
      <c r="I11" s="81" t="e">
        <f>#REF!+#REF!</f>
        <v>#REF!</v>
      </c>
    </row>
    <row r="12" spans="1:12" ht="47.45" customHeight="1" thickBot="1" x14ac:dyDescent="0.3">
      <c r="A12" s="11">
        <v>700</v>
      </c>
      <c r="B12" s="41" t="s">
        <v>35</v>
      </c>
      <c r="C12" s="80">
        <v>560</v>
      </c>
      <c r="I12" s="81" t="e">
        <f>#REF!+#REF!</f>
        <v>#REF!</v>
      </c>
      <c r="K12" s="86"/>
    </row>
    <row r="13" spans="1:12" ht="39" thickBot="1" x14ac:dyDescent="0.3">
      <c r="A13" s="11">
        <v>800</v>
      </c>
      <c r="B13" s="39" t="s">
        <v>38</v>
      </c>
      <c r="C13" s="80">
        <v>210</v>
      </c>
      <c r="I13" s="80" t="e">
        <f>#REF!+#REF!+#REF!+#REF!+#REF!</f>
        <v>#REF!</v>
      </c>
    </row>
    <row r="14" spans="1:12" ht="63" customHeight="1" thickBot="1" x14ac:dyDescent="0.3">
      <c r="A14" s="14">
        <v>2000</v>
      </c>
      <c r="B14" s="38" t="s">
        <v>36</v>
      </c>
      <c r="C14" s="80">
        <v>130</v>
      </c>
      <c r="I14" s="81" t="e">
        <f>I16</f>
        <v>#REF!</v>
      </c>
    </row>
    <row r="15" spans="1:12" ht="47.25" customHeight="1" thickBot="1" x14ac:dyDescent="0.3">
      <c r="A15" s="15">
        <v>2100</v>
      </c>
      <c r="B15" s="39" t="s">
        <v>37</v>
      </c>
      <c r="C15" s="80">
        <v>40</v>
      </c>
      <c r="I15" s="76"/>
    </row>
    <row r="16" spans="1:12" ht="111" customHeight="1" thickBot="1" x14ac:dyDescent="0.3">
      <c r="A16" s="13">
        <v>2200</v>
      </c>
      <c r="B16" s="41" t="s">
        <v>40</v>
      </c>
      <c r="C16" s="80">
        <v>90</v>
      </c>
      <c r="I16" s="81" t="e">
        <f>#REF!</f>
        <v>#REF!</v>
      </c>
    </row>
    <row r="17" spans="1:10" ht="93.75" customHeight="1" thickBot="1" x14ac:dyDescent="0.3">
      <c r="A17" s="16">
        <v>3000</v>
      </c>
      <c r="B17" s="42" t="s">
        <v>53</v>
      </c>
      <c r="C17" s="80">
        <f>C18+C19+C20+C21+C22</f>
        <v>1330</v>
      </c>
      <c r="I17" s="80" t="e">
        <f>I18+I19+I20+I21+I22</f>
        <v>#REF!</v>
      </c>
    </row>
    <row r="18" spans="1:10" ht="30.75" customHeight="1" thickBot="1" x14ac:dyDescent="0.3">
      <c r="A18" s="16">
        <v>3101</v>
      </c>
      <c r="B18" s="25" t="s">
        <v>17</v>
      </c>
      <c r="C18" s="80">
        <v>100</v>
      </c>
      <c r="D18">
        <v>120</v>
      </c>
      <c r="I18" s="83">
        <v>92.7</v>
      </c>
    </row>
    <row r="19" spans="1:10" ht="42" customHeight="1" thickBot="1" x14ac:dyDescent="0.3">
      <c r="A19" s="16">
        <v>3102</v>
      </c>
      <c r="B19" s="25" t="s">
        <v>16</v>
      </c>
      <c r="C19" s="80">
        <v>800</v>
      </c>
      <c r="D19">
        <v>1000</v>
      </c>
      <c r="I19" s="81">
        <v>999.6</v>
      </c>
    </row>
    <row r="20" spans="1:10" ht="62.25" customHeight="1" thickBot="1" x14ac:dyDescent="0.3">
      <c r="A20" s="16">
        <v>3200</v>
      </c>
      <c r="B20" s="25" t="s">
        <v>41</v>
      </c>
      <c r="C20" s="80">
        <v>300</v>
      </c>
      <c r="D20">
        <v>400</v>
      </c>
      <c r="I20" s="81">
        <v>70</v>
      </c>
    </row>
    <row r="21" spans="1:10" ht="34.5" customHeight="1" thickBot="1" x14ac:dyDescent="0.3">
      <c r="A21" s="16">
        <v>3300</v>
      </c>
      <c r="B21" s="25" t="s">
        <v>7</v>
      </c>
      <c r="C21" s="80">
        <v>60</v>
      </c>
      <c r="D21">
        <v>80</v>
      </c>
      <c r="I21" s="80">
        <v>51</v>
      </c>
    </row>
    <row r="22" spans="1:10" ht="104.25" customHeight="1" thickBot="1" x14ac:dyDescent="0.3">
      <c r="A22" s="16">
        <v>3400</v>
      </c>
      <c r="B22" s="25" t="s">
        <v>39</v>
      </c>
      <c r="C22" s="80">
        <v>70</v>
      </c>
      <c r="I22" s="85" t="e">
        <f>#REF!</f>
        <v>#REF!</v>
      </c>
    </row>
    <row r="23" spans="1:10" ht="27" customHeight="1" thickBot="1" x14ac:dyDescent="0.3">
      <c r="A23" s="11">
        <v>4000</v>
      </c>
      <c r="B23" s="39" t="s">
        <v>30</v>
      </c>
      <c r="C23" s="80">
        <v>100</v>
      </c>
      <c r="D23">
        <v>100</v>
      </c>
      <c r="I23" s="76"/>
    </row>
    <row r="24" spans="1:10" ht="47.45" customHeight="1" thickBot="1" x14ac:dyDescent="0.3">
      <c r="A24" s="15">
        <v>5000</v>
      </c>
      <c r="B24" s="28" t="s">
        <v>45</v>
      </c>
      <c r="C24" s="80">
        <f>C17+C23+C14+C5</f>
        <v>15810</v>
      </c>
      <c r="I24" s="80" t="e">
        <f>I17+I14+I5</f>
        <v>#REF!</v>
      </c>
      <c r="J24" s="86"/>
    </row>
    <row r="25" spans="1:10" ht="26.25" thickBot="1" x14ac:dyDescent="0.3">
      <c r="A25" s="15">
        <v>6000</v>
      </c>
      <c r="B25" s="39" t="s">
        <v>44</v>
      </c>
      <c r="C25" s="80">
        <f>C26</f>
        <v>1400</v>
      </c>
      <c r="I25" s="81" t="e">
        <f>I26+#REF!</f>
        <v>#REF!</v>
      </c>
    </row>
    <row r="26" spans="1:10" ht="35.25" customHeight="1" thickBot="1" x14ac:dyDescent="0.3">
      <c r="A26" s="30">
        <v>6100</v>
      </c>
      <c r="B26" s="44" t="s">
        <v>24</v>
      </c>
      <c r="C26" s="90">
        <v>1400</v>
      </c>
      <c r="I26" s="76">
        <v>2605.92</v>
      </c>
    </row>
    <row r="27" spans="1:10" ht="47.45" customHeight="1" thickBot="1" x14ac:dyDescent="0.3">
      <c r="A27" s="29">
        <v>7000</v>
      </c>
      <c r="B27" s="45" t="s">
        <v>46</v>
      </c>
      <c r="C27" s="80">
        <f>C24+C25</f>
        <v>17210</v>
      </c>
      <c r="I27" s="80" t="e">
        <f>I24+I25</f>
        <v>#REF!</v>
      </c>
    </row>
    <row r="29" spans="1:10" x14ac:dyDescent="0.2">
      <c r="I29" s="27">
        <v>12203.41</v>
      </c>
    </row>
    <row r="30" spans="1:10" x14ac:dyDescent="0.2">
      <c r="A30" s="20"/>
    </row>
    <row r="31" spans="1:10" x14ac:dyDescent="0.2">
      <c r="A31" s="20"/>
    </row>
    <row r="32" spans="1:10" x14ac:dyDescent="0.2">
      <c r="A32" s="20"/>
    </row>
  </sheetData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3"/>
  <sheetViews>
    <sheetView tabSelected="1" topLeftCell="A13" workbookViewId="0">
      <selection activeCell="T10" sqref="T10"/>
    </sheetView>
  </sheetViews>
  <sheetFormatPr defaultRowHeight="12" x14ac:dyDescent="0.2"/>
  <cols>
    <col min="1" max="1" width="30.33203125" customWidth="1"/>
    <col min="2" max="2" width="26.5" customWidth="1"/>
    <col min="3" max="3" width="25.5" customWidth="1"/>
    <col min="4" max="4" width="24" customWidth="1"/>
    <col min="5" max="5" width="13.83203125" customWidth="1"/>
    <col min="6" max="6" width="19.1640625" hidden="1" customWidth="1"/>
    <col min="7" max="7" width="0" hidden="1" customWidth="1"/>
    <col min="8" max="8" width="23.5" hidden="1" customWidth="1"/>
    <col min="9" max="9" width="0" hidden="1" customWidth="1"/>
    <col min="10" max="10" width="12.6640625" hidden="1" customWidth="1"/>
    <col min="11" max="11" width="0" hidden="1" customWidth="1"/>
    <col min="12" max="12" width="23.1640625" hidden="1" customWidth="1"/>
    <col min="13" max="13" width="22.5" hidden="1" customWidth="1"/>
    <col min="14" max="14" width="0" hidden="1" customWidth="1"/>
    <col min="15" max="15" width="5.1640625" hidden="1" customWidth="1"/>
    <col min="16" max="16" width="0" hidden="1" customWidth="1"/>
    <col min="17" max="17" width="17.6640625" hidden="1" customWidth="1"/>
    <col min="18" max="18" width="0" hidden="1" customWidth="1"/>
    <col min="19" max="19" width="19.33203125" hidden="1" customWidth="1"/>
    <col min="20" max="20" width="11.5" customWidth="1"/>
    <col min="22" max="22" width="18.5" hidden="1" customWidth="1"/>
    <col min="23" max="25" width="0" hidden="1" customWidth="1"/>
    <col min="26" max="26" width="15.33203125" hidden="1" customWidth="1"/>
    <col min="27" max="27" width="28.33203125" hidden="1" customWidth="1"/>
    <col min="28" max="28" width="18.33203125" hidden="1" customWidth="1"/>
    <col min="29" max="29" width="0" hidden="1" customWidth="1"/>
    <col min="30" max="30" width="23.5" hidden="1" customWidth="1"/>
    <col min="31" max="31" width="0" hidden="1" customWidth="1"/>
    <col min="32" max="32" width="21.1640625" hidden="1" customWidth="1"/>
    <col min="33" max="33" width="19.83203125" hidden="1" customWidth="1"/>
    <col min="34" max="34" width="18.83203125" customWidth="1"/>
  </cols>
  <sheetData>
    <row r="1" spans="1:33" ht="15.75" x14ac:dyDescent="0.25">
      <c r="A1" s="10" t="s">
        <v>62</v>
      </c>
      <c r="B1" s="10"/>
    </row>
    <row r="2" spans="1:33" ht="12.75" x14ac:dyDescent="0.2">
      <c r="A2" s="19"/>
      <c r="B2" s="19"/>
      <c r="C2" s="4"/>
    </row>
    <row r="4" spans="1:33" ht="15.75" x14ac:dyDescent="0.2">
      <c r="A4" s="21"/>
      <c r="B4" s="33"/>
      <c r="C4" s="33"/>
      <c r="D4" s="77"/>
      <c r="H4" s="32"/>
      <c r="L4" s="26"/>
      <c r="T4" s="24"/>
    </row>
    <row r="5" spans="1:33" ht="15.75" x14ac:dyDescent="0.2">
      <c r="A5" s="21"/>
      <c r="B5" s="33"/>
      <c r="C5" s="33"/>
      <c r="D5" s="34"/>
      <c r="H5" s="32"/>
      <c r="L5" s="26"/>
    </row>
    <row r="6" spans="1:33" ht="15.75" x14ac:dyDescent="0.25">
      <c r="A6" s="10" t="s">
        <v>58</v>
      </c>
      <c r="B6" s="9"/>
      <c r="D6" t="s">
        <v>25</v>
      </c>
      <c r="H6" s="32"/>
      <c r="L6" s="26"/>
      <c r="V6" s="4" t="s">
        <v>51</v>
      </c>
    </row>
    <row r="7" spans="1:33" ht="13.5" thickBot="1" x14ac:dyDescent="0.25">
      <c r="A7" s="6"/>
      <c r="C7" s="46"/>
      <c r="H7" s="32"/>
      <c r="L7" s="26"/>
    </row>
    <row r="8" spans="1:33" ht="48" thickBot="1" x14ac:dyDescent="0.25">
      <c r="A8" s="15" t="s">
        <v>8</v>
      </c>
      <c r="B8" s="17" t="s">
        <v>26</v>
      </c>
      <c r="C8" s="3" t="s">
        <v>27</v>
      </c>
      <c r="D8" s="17" t="s">
        <v>9</v>
      </c>
      <c r="H8" s="32"/>
      <c r="L8" s="26"/>
      <c r="V8" s="52">
        <v>358497887.52999997</v>
      </c>
      <c r="AB8" s="64">
        <v>376619500.75999999</v>
      </c>
      <c r="AD8" s="64">
        <v>388428063.17000002</v>
      </c>
    </row>
    <row r="9" spans="1:33" ht="26.25" thickBot="1" x14ac:dyDescent="0.25">
      <c r="A9" s="54" t="s">
        <v>54</v>
      </c>
      <c r="B9" s="55">
        <v>1325.86</v>
      </c>
      <c r="C9" s="55">
        <v>351445.02</v>
      </c>
      <c r="D9" s="56">
        <f>SUM(B9:C9)</f>
        <v>352770.88</v>
      </c>
      <c r="H9" s="32"/>
      <c r="L9" s="26"/>
      <c r="AB9" s="63"/>
      <c r="AD9" s="63"/>
      <c r="AF9" s="69"/>
      <c r="AG9" s="24"/>
    </row>
    <row r="10" spans="1:33" ht="38.25" x14ac:dyDescent="0.2">
      <c r="A10" s="59" t="s">
        <v>18</v>
      </c>
      <c r="B10" s="60">
        <v>15523</v>
      </c>
      <c r="C10" s="47">
        <v>10000</v>
      </c>
      <c r="D10" s="48">
        <f t="shared" ref="D10:D14" si="0">SUM(B10:C10)</f>
        <v>25523</v>
      </c>
      <c r="H10" s="32"/>
      <c r="L10" s="26"/>
      <c r="AA10" s="68"/>
      <c r="AB10" s="24"/>
      <c r="AD10" s="24"/>
      <c r="AF10" s="68"/>
      <c r="AG10" s="24"/>
    </row>
    <row r="11" spans="1:33" ht="25.5" x14ac:dyDescent="0.2">
      <c r="A11" s="30" t="s">
        <v>10</v>
      </c>
      <c r="B11" s="53"/>
      <c r="C11" s="53">
        <v>7000</v>
      </c>
      <c r="D11" s="61">
        <f t="shared" si="0"/>
        <v>7000</v>
      </c>
      <c r="H11" s="32"/>
      <c r="L11" s="26"/>
      <c r="AA11" s="68"/>
    </row>
    <row r="12" spans="1:33" ht="16.5" thickBot="1" x14ac:dyDescent="0.25">
      <c r="A12" s="57" t="s">
        <v>28</v>
      </c>
      <c r="B12" s="72"/>
      <c r="C12" s="72">
        <f>SUM(C9:C11)</f>
        <v>368445.02</v>
      </c>
      <c r="D12" s="73">
        <f>SUM(D9:D11)</f>
        <v>385293.88</v>
      </c>
      <c r="H12" s="32"/>
      <c r="L12" s="26"/>
    </row>
    <row r="13" spans="1:33" ht="16.5" thickBot="1" x14ac:dyDescent="0.25">
      <c r="A13" s="57" t="s">
        <v>55</v>
      </c>
      <c r="B13" s="58"/>
      <c r="C13" s="58"/>
      <c r="D13" s="70"/>
      <c r="H13" s="32"/>
      <c r="L13" s="26"/>
    </row>
    <row r="14" spans="1:33" ht="16.5" thickBot="1" x14ac:dyDescent="0.25">
      <c r="A14" s="29" t="s">
        <v>11</v>
      </c>
      <c r="B14" s="74">
        <v>15810</v>
      </c>
      <c r="C14" s="74">
        <v>1400</v>
      </c>
      <c r="D14" s="75">
        <f t="shared" si="0"/>
        <v>17210</v>
      </c>
      <c r="H14" s="32"/>
      <c r="L14" s="26"/>
      <c r="AA14" s="68"/>
    </row>
    <row r="15" spans="1:33" ht="16.5" thickBot="1" x14ac:dyDescent="0.25">
      <c r="A15" s="57" t="s">
        <v>29</v>
      </c>
      <c r="B15" s="72">
        <f>B9+B10+B13-B14</f>
        <v>1038.8600000000006</v>
      </c>
      <c r="C15" s="72">
        <f>C12-C13-C14</f>
        <v>367045.02</v>
      </c>
      <c r="D15" s="62">
        <f>SUM(B15:C15)</f>
        <v>368083.88</v>
      </c>
      <c r="H15" s="32"/>
      <c r="L15" s="26"/>
      <c r="AA15" s="68"/>
    </row>
    <row r="16" spans="1:33" ht="15.75" x14ac:dyDescent="0.2">
      <c r="A16" s="21"/>
      <c r="B16" s="50"/>
      <c r="C16" s="37"/>
      <c r="D16" s="34"/>
      <c r="H16" s="32"/>
      <c r="L16" s="35"/>
      <c r="AA16" s="67"/>
    </row>
    <row r="17" spans="1:27" ht="12.75" x14ac:dyDescent="0.2">
      <c r="A17" s="4" t="s">
        <v>48</v>
      </c>
      <c r="B17" s="65"/>
      <c r="C17" s="87"/>
      <c r="D17" s="4" t="s">
        <v>49</v>
      </c>
      <c r="V17" s="51"/>
      <c r="Z17" s="52"/>
      <c r="AA17" s="24"/>
    </row>
    <row r="18" spans="1:27" x14ac:dyDescent="0.2">
      <c r="B18" s="84"/>
    </row>
    <row r="19" spans="1:27" ht="12.75" x14ac:dyDescent="0.2">
      <c r="A19" s="4" t="s">
        <v>19</v>
      </c>
      <c r="B19" s="51"/>
      <c r="D19" s="4" t="s">
        <v>20</v>
      </c>
    </row>
    <row r="21" spans="1:27" x14ac:dyDescent="0.2">
      <c r="A21" t="s">
        <v>42</v>
      </c>
      <c r="D21" t="s">
        <v>43</v>
      </c>
    </row>
    <row r="23" spans="1:27" x14ac:dyDescent="0.2">
      <c r="B23" s="4"/>
    </row>
    <row r="24" spans="1:27" x14ac:dyDescent="0.2">
      <c r="B24" s="24"/>
    </row>
    <row r="25" spans="1:27" x14ac:dyDescent="0.2">
      <c r="B25" s="49"/>
    </row>
    <row r="26" spans="1:27" ht="12.75" hidden="1" x14ac:dyDescent="0.2">
      <c r="B26" s="36"/>
      <c r="C26" s="67">
        <v>73470.929999999993</v>
      </c>
    </row>
    <row r="27" spans="1:27" hidden="1" x14ac:dyDescent="0.2">
      <c r="C27">
        <f>SUM(C15:C26)</f>
        <v>440515.95</v>
      </c>
    </row>
    <row r="28" spans="1:27" hidden="1" x14ac:dyDescent="0.2"/>
    <row r="29" spans="1:27" hidden="1" x14ac:dyDescent="0.2"/>
    <row r="30" spans="1:27" hidden="1" x14ac:dyDescent="0.2"/>
    <row r="31" spans="1:27" hidden="1" x14ac:dyDescent="0.2"/>
    <row r="32" spans="1:27" ht="12.75" hidden="1" x14ac:dyDescent="0.2">
      <c r="C32" s="66">
        <v>393467626.13</v>
      </c>
    </row>
    <row r="33" hidden="1" x14ac:dyDescent="0.2"/>
  </sheetData>
  <pageMargins left="0.7" right="0.7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Дох.испол31.12.2023</vt:lpstr>
      <vt:lpstr>Расх. испол 31.12.2023</vt:lpstr>
      <vt:lpstr>Фин рез испол.31.12.2023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urist</cp:lastModifiedBy>
  <cp:lastPrinted>2023-03-16T10:14:08Z</cp:lastPrinted>
  <dcterms:created xsi:type="dcterms:W3CDTF">2010-08-20T06:53:40Z</dcterms:created>
  <dcterms:modified xsi:type="dcterms:W3CDTF">2023-03-16T10:14:17Z</dcterms:modified>
</cp:coreProperties>
</file>